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ADOR\Desktop\2025\"/>
    </mc:Choice>
  </mc:AlternateContent>
  <bookViews>
    <workbookView xWindow="-120" yWindow="-120" windowWidth="29040" windowHeight="15840"/>
  </bookViews>
  <sheets>
    <sheet name="LETALIDAD POR DENGUE " sheetId="1" r:id="rId1"/>
    <sheet name="TASA DE INCIDENCIA HEPATITIS B " sheetId="2" r:id="rId2"/>
    <sheet name="TASA DE INCIDENCIA DE MALARIA- " sheetId="3" r:id="rId3"/>
    <sheet name="INCIDENCIA DE TUBERCULOSIS " sheetId="4" r:id="rId4"/>
    <sheet name="RAZON DE MORTALIDAD MATERNA" sheetId="5" r:id="rId5"/>
    <sheet name="TASA DE FECUNDIDAD  10-14 AÑOS " sheetId="6" r:id="rId6"/>
    <sheet name="TASA DE FECUNDIDAD DE 15-19 AÑO" sheetId="7" r:id="rId7"/>
    <sheet name="TASA DE MORTALIDAD MENORES 5AÑO" sheetId="8" r:id="rId8"/>
    <sheet name="TASA DE MORTALIDAD INFANTIL " sheetId="9" r:id="rId9"/>
    <sheet name="TASA DE MORTALIDAD NEONATAL " sheetId="10" r:id="rId10"/>
    <sheet name="TASA DE MORTALIDAD POR DNT &lt; 5 " sheetId="11" r:id="rId11"/>
  </sheets>
  <externalReferences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1" l="1"/>
  <c r="E34" i="11"/>
  <c r="E35" i="11"/>
  <c r="E36" i="11"/>
  <c r="E37" i="11"/>
  <c r="E38" i="11"/>
  <c r="E39" i="11"/>
  <c r="E40" i="11"/>
  <c r="E41" i="11"/>
  <c r="E42" i="11"/>
  <c r="E43" i="11"/>
  <c r="E32" i="11"/>
  <c r="H32" i="11" l="1"/>
  <c r="E43" i="10" l="1"/>
  <c r="E42" i="10"/>
  <c r="E41" i="10"/>
  <c r="E40" i="10"/>
  <c r="E39" i="10"/>
  <c r="E38" i="10"/>
  <c r="E37" i="10"/>
  <c r="E36" i="10"/>
  <c r="E35" i="10"/>
  <c r="E34" i="10"/>
  <c r="E33" i="10"/>
  <c r="H32" i="10"/>
  <c r="E32" i="10"/>
  <c r="E44" i="10" l="1"/>
  <c r="E43" i="9"/>
  <c r="E42" i="9"/>
  <c r="E41" i="9"/>
  <c r="E40" i="9"/>
  <c r="E39" i="9"/>
  <c r="E38" i="9"/>
  <c r="E37" i="9"/>
  <c r="E36" i="9"/>
  <c r="E35" i="9"/>
  <c r="E34" i="9"/>
  <c r="E33" i="9"/>
  <c r="H32" i="9"/>
  <c r="E32" i="9"/>
  <c r="E43" i="8"/>
  <c r="E42" i="8"/>
  <c r="E41" i="8"/>
  <c r="E40" i="8"/>
  <c r="E39" i="8"/>
  <c r="E38" i="8"/>
  <c r="E37" i="8"/>
  <c r="E36" i="8"/>
  <c r="E35" i="8"/>
  <c r="E34" i="8"/>
  <c r="E33" i="8"/>
  <c r="H32" i="8"/>
  <c r="E32" i="8"/>
  <c r="E44" i="9" l="1"/>
  <c r="E44" i="8"/>
  <c r="E33" i="7" l="1"/>
  <c r="E34" i="7"/>
  <c r="E35" i="7"/>
  <c r="E36" i="7"/>
  <c r="E37" i="7"/>
  <c r="E38" i="7"/>
  <c r="E39" i="7"/>
  <c r="E32" i="7"/>
  <c r="E33" i="6"/>
  <c r="E34" i="6"/>
  <c r="E35" i="6"/>
  <c r="E36" i="6"/>
  <c r="E37" i="6"/>
  <c r="E38" i="6"/>
  <c r="E32" i="6"/>
  <c r="E39" i="6"/>
  <c r="E33" i="4"/>
  <c r="E33" i="2"/>
  <c r="E33" i="3" l="1"/>
  <c r="E32" i="3"/>
  <c r="F32" i="4"/>
  <c r="E32" i="4"/>
  <c r="E36" i="4" s="1"/>
  <c r="E32" i="2" l="1"/>
  <c r="E36" i="2" s="1"/>
  <c r="E42" i="7"/>
  <c r="E40" i="6"/>
  <c r="G41" i="6"/>
  <c r="G38" i="6"/>
  <c r="E44" i="5"/>
  <c r="E43" i="5"/>
  <c r="E42" i="5"/>
  <c r="E41" i="5"/>
  <c r="E40" i="5"/>
  <c r="E39" i="5"/>
  <c r="E38" i="5"/>
  <c r="E37" i="5"/>
  <c r="E36" i="5"/>
  <c r="E35" i="5"/>
  <c r="E34" i="5"/>
  <c r="E33" i="5"/>
  <c r="G32" i="5"/>
  <c r="E32" i="5"/>
  <c r="E36" i="3"/>
  <c r="E34" i="1"/>
  <c r="E35" i="1"/>
  <c r="E36" i="1"/>
  <c r="E37" i="1"/>
  <c r="E38" i="1"/>
  <c r="E32" i="1"/>
  <c r="E33" i="1"/>
  <c r="E40" i="1"/>
  <c r="E41" i="1"/>
  <c r="E42" i="1"/>
  <c r="E43" i="1"/>
  <c r="E44" i="1"/>
  <c r="E39" i="1"/>
  <c r="K27" i="1"/>
  <c r="H32" i="1"/>
  <c r="E43" i="7" l="1"/>
  <c r="H32" i="7"/>
  <c r="E41" i="6"/>
  <c r="E43" i="6"/>
  <c r="E42" i="6"/>
  <c r="H32" i="6"/>
  <c r="F32" i="2"/>
  <c r="F32" i="3"/>
  <c r="E40" i="7"/>
  <c r="E41" i="7"/>
  <c r="H32" i="5"/>
  <c r="E44" i="7" l="1"/>
  <c r="E44" i="6"/>
</calcChain>
</file>

<file path=xl/sharedStrings.xml><?xml version="1.0" encoding="utf-8"?>
<sst xmlns="http://schemas.openxmlformats.org/spreadsheetml/2006/main" count="907" uniqueCount="193">
  <si>
    <t>ALCALDÍA DISTRITAL DE CARTAGENA DE INDIAS</t>
  </si>
  <si>
    <t xml:space="preserve">Codigo: </t>
  </si>
  <si>
    <t>MACROPROCESO: GESTION EN SALUD</t>
  </si>
  <si>
    <t xml:space="preserve">Version: </t>
  </si>
  <si>
    <t>PROCESO / SUBPROCESO:SALUD PUBLICA/ VIGILANCIA EN SALUD PUBLICA</t>
  </si>
  <si>
    <t>Fecha:</t>
  </si>
  <si>
    <t>FORMATO: HOJA DE VIDA DE INDICADORES</t>
  </si>
  <si>
    <t xml:space="preserve">Pagina: </t>
  </si>
  <si>
    <t>Año:</t>
  </si>
  <si>
    <t>Tipo de Dominio:</t>
  </si>
  <si>
    <t>EFECTIVIDAD</t>
  </si>
  <si>
    <t>Nombre del Indicador:</t>
  </si>
  <si>
    <t>LETALIDAD POR DENGUE</t>
  </si>
  <si>
    <t>Definición:</t>
  </si>
  <si>
    <t>Es el porcentaje de casos de Dengue y Dengue grave que han fallecido del número total de casos de Dengue y Dengue grave notificados en un determinado periodo y en una población específica.</t>
  </si>
  <si>
    <t>Forma de Cálculo:</t>
  </si>
  <si>
    <t>Componentes de la Fórmula de Cálculo:</t>
  </si>
  <si>
    <t>Numerador:</t>
  </si>
  <si>
    <t>Fuente del Numerador:</t>
  </si>
  <si>
    <t>Estadísticas Vitales (EEVV) dispuesto en SISPRO Ministerio de Salud y Protección Social</t>
  </si>
  <si>
    <t>Denominador:</t>
  </si>
  <si>
    <t>Fuente del denominador:</t>
  </si>
  <si>
    <r>
      <t xml:space="preserve">Unidad de medida: </t>
    </r>
    <r>
      <rPr>
        <sz val="11"/>
        <rFont val="Calibri"/>
        <family val="2"/>
      </rPr>
      <t>Porcentaje - Por 100 (%)</t>
    </r>
  </si>
  <si>
    <t>Niveles de desagregación:</t>
  </si>
  <si>
    <t>Nacional-Departamental- Municipal</t>
  </si>
  <si>
    <t>Sustento Normativo /</t>
  </si>
  <si>
    <t>Ley 1438 de 2011-Ley 715 de 2001-Plan Decenal de Salud Pública 2012- 2021 y demás disposiciones vigentes.</t>
  </si>
  <si>
    <t>Referencia</t>
  </si>
  <si>
    <t>Responsable de la obtención, cálculo y salida de la información del indicador</t>
  </si>
  <si>
    <t>El Ministerio de Salud y Protección Social calculará este indicador a partir de las fuentes relacionadas en el numerador y denominador de este indicador.</t>
  </si>
  <si>
    <t>Observaciones</t>
  </si>
  <si>
    <t>Ninguna</t>
  </si>
  <si>
    <t>Meta del cuatrenio (2024-2027):</t>
  </si>
  <si>
    <t>Mantener en 0,2% la letalidad por dengue</t>
  </si>
  <si>
    <t>MEDICION</t>
  </si>
  <si>
    <t xml:space="preserve">Rango: </t>
  </si>
  <si>
    <t>Verde</t>
  </si>
  <si>
    <t>Menor o igual a  0,2%</t>
  </si>
  <si>
    <t>Amarillo</t>
  </si>
  <si>
    <t>Igual 0,21%</t>
  </si>
  <si>
    <t>Rojo</t>
  </si>
  <si>
    <t>Mayor a 0,21%</t>
  </si>
  <si>
    <t>MES</t>
  </si>
  <si>
    <t>NUMERADOR</t>
  </si>
  <si>
    <t>DENOMINADOR</t>
  </si>
  <si>
    <t>PORCENTAJE</t>
  </si>
  <si>
    <t>TRIMESTRES</t>
  </si>
  <si>
    <t xml:space="preserve">RESULTADO ANUAL </t>
  </si>
  <si>
    <t>Enero</t>
  </si>
  <si>
    <t>TRIMESTRE 1</t>
  </si>
  <si>
    <t>Febrero</t>
  </si>
  <si>
    <t>Marzo</t>
  </si>
  <si>
    <t>Abril</t>
  </si>
  <si>
    <t>TRIMESTRE 2</t>
  </si>
  <si>
    <t>Mayo</t>
  </si>
  <si>
    <t>Junio</t>
  </si>
  <si>
    <t>Julio</t>
  </si>
  <si>
    <t>TRIMESTRE 3</t>
  </si>
  <si>
    <t>Agosto</t>
  </si>
  <si>
    <t xml:space="preserve">Septiembre </t>
  </si>
  <si>
    <t xml:space="preserve">Octubre </t>
  </si>
  <si>
    <t>TRIMESTRE 4</t>
  </si>
  <si>
    <t>Noviembre</t>
  </si>
  <si>
    <t>Diciembre</t>
  </si>
  <si>
    <t>TOTAL ANUAL</t>
  </si>
  <si>
    <t>GRAFICA DEL INDICADOR</t>
  </si>
  <si>
    <t>ANALISIS DE INFORMACIÓN</t>
  </si>
  <si>
    <t>Primer Trimestre</t>
  </si>
  <si>
    <t>Segundo Trimestre</t>
  </si>
  <si>
    <t>Tercer Trimestre</t>
  </si>
  <si>
    <t>Cuarto Trimestre</t>
  </si>
  <si>
    <t>LIDER DEL PROCESO/ LIDER DEL SUBPROCESO</t>
  </si>
  <si>
    <t>MONICA JURADO MARQUEZ / EVA MASSIEL PEREZ TORRES</t>
  </si>
  <si>
    <t>ACCION A TOMAR</t>
  </si>
  <si>
    <t>SERIE HISTORICA</t>
  </si>
  <si>
    <t>2020-2024</t>
  </si>
  <si>
    <t>PLAN DESARROLLO</t>
  </si>
  <si>
    <t>¿En el año anterior, este indicador se usó para hacer diagnóstico, seguimiento o evaluación al Plan de
Desarrollo?</t>
  </si>
  <si>
    <t>SI</t>
  </si>
  <si>
    <t>RENDICIÓN</t>
  </si>
  <si>
    <t>¿En el año anterior, este indicador se usó para presentar informes de rendición de cuentas?</t>
  </si>
  <si>
    <t>POT</t>
  </si>
  <si>
    <t>¿Este indicador se usó para formular o actualizar el Plan de Ordenamiento Territorial POT vigente?</t>
  </si>
  <si>
    <t>GESTION DEL RIESGO</t>
  </si>
  <si>
    <t>TASA DE INCIDENCIA DE HEPAPITIS B</t>
  </si>
  <si>
    <t>Es el número de casos nuevos de hepatitis B por cada 100.000 habitantes</t>
  </si>
  <si>
    <t>Cociente entre el número de casos nuevos de personas con hepatitis B y la Población total</t>
  </si>
  <si>
    <t xml:space="preserve">Sistema Nacional de Vigilancia en Salud Pública (SIVIGILA) </t>
  </si>
  <si>
    <t>población a riesgo (&lt;1500 MSN) )</t>
  </si>
  <si>
    <r>
      <t>Unidad de medida</t>
    </r>
    <r>
      <rPr>
        <sz val="11"/>
        <rFont val="Calibri"/>
        <family val="2"/>
      </rPr>
      <t>: Por 100.000 personas</t>
    </r>
  </si>
  <si>
    <t>Nacional, Departamento, Municipio</t>
  </si>
  <si>
    <t>Ley 1438 de 2011-Ley 715 de 2001 y demás disposiciones vigentes.</t>
  </si>
  <si>
    <t>(rezago 365 dias - DANE)</t>
  </si>
  <si>
    <t>RESULTADO</t>
  </si>
  <si>
    <t>RESULTADO CUATRENIO</t>
  </si>
  <si>
    <t>TOTAL CUATRENIO</t>
  </si>
  <si>
    <t xml:space="preserve">MONICA JURADO MARQUEZ / </t>
  </si>
  <si>
    <t>Proporción de casos fatales por causa del virus Dengue en relación con el total de personas identificadas con la enfermedad</t>
  </si>
  <si>
    <t xml:space="preserve">Total de casos fatales por dengue (confirmados y compatibles
mediante unidad de análisis) </t>
  </si>
  <si>
    <t xml:space="preserve">Sivigila, Resultado de unidades de analisis </t>
  </si>
  <si>
    <t xml:space="preserve">Total de casos de dengue (cód. INS 210 – 220). </t>
  </si>
  <si>
    <r>
      <t xml:space="preserve">Periodicidad:                                           </t>
    </r>
    <r>
      <rPr>
        <b/>
        <sz val="11"/>
        <color rgb="FFFF0000"/>
        <rFont val="Calibri"/>
        <family val="2"/>
      </rPr>
      <t xml:space="preserve"> MENSUAL </t>
    </r>
  </si>
  <si>
    <t xml:space="preserve">NOTA: La letalidad se calcula  con casos acomulados </t>
  </si>
  <si>
    <t xml:space="preserve">
A segundo trimestre  del 2025 van 4 casos confirmados de muertes por dengue, definidos por unidades da analisis. Calculándose la letalidad por dengue en 0,09%, inferior a la meta de letalidad
en Colombia (0,10)</t>
  </si>
  <si>
    <t xml:space="preserve">
A primer trimestre del 2025 van 4 casos confirmados de muertes por dengue, definidos por unidades da analisis. Calculándose la letalidad por dengue en 0,10%, inferior a la meta de letalidad
en Colombia (0,10%).</t>
  </si>
  <si>
    <t>0.27</t>
  </si>
  <si>
    <t>0.22</t>
  </si>
  <si>
    <t xml:space="preserve">Periodicidad:                                         anual </t>
  </si>
  <si>
    <t>0.19</t>
  </si>
  <si>
    <t xml:space="preserve">Número de casos de hepatitis B notificados al Sivigila
por periodo epidemiológico por entidad territorial de procedencia. </t>
  </si>
  <si>
    <t>Población DANE   proyectada en el año. Para 2024 población Post COVID-19.</t>
  </si>
  <si>
    <t>TASA DE INCIDENCIA DE MALARIA</t>
  </si>
  <si>
    <t>(Número de casos de malaria sobre / población a riesgo (&lt;1500 MSN) ) x 1.000</t>
  </si>
  <si>
    <t>Número de casos nuevos de malaria</t>
  </si>
  <si>
    <t>Sistema de Información para la Vigilancia en Salud Pública
(SIVIGILA)</t>
  </si>
  <si>
    <r>
      <t>Unidad de medida</t>
    </r>
    <r>
      <rPr>
        <sz val="11"/>
        <rFont val="Calibri"/>
        <family val="2"/>
      </rPr>
      <t>: Tasa por cada 1.000 habitantes</t>
    </r>
  </si>
  <si>
    <r>
      <t xml:space="preserve">Periodicidad:                                          </t>
    </r>
    <r>
      <rPr>
        <b/>
        <sz val="11"/>
        <color rgb="FF18186F"/>
        <rFont val="Calibri"/>
        <family val="2"/>
      </rPr>
      <t xml:space="preserve">  ANUAL</t>
    </r>
  </si>
  <si>
    <t xml:space="preserve">Código INS: 340 </t>
  </si>
  <si>
    <t xml:space="preserve">RAZON DE MORTALIDAD MATERNA </t>
  </si>
  <si>
    <t>Es el número de mujeres que mueren durante el embarazo o en los 42 días siguientes a su terminación y debido a cualquier causa relacionada con o agravada por el embarazo mismo o su atención, ocurridas en un periodo sobre el total de nacidos vivos en un periodo</t>
  </si>
  <si>
    <t>Cociente entre el número de muertes de mujeres durante el embarazo, parto o puerperio (42 días después del parto) por cualquier causa relacionada o agravada por el embarazo, parto o puerperio o su manejo, pero no por causas accidentales y el número de nacidos vivos</t>
  </si>
  <si>
    <t>Número de muertes de mujeres durante el embarazo, parto o puerperio (42 días después del parto) por cualquier causa relacionada o agravada por el embarazo, parto o puerperio o su manejo, pero no por causas accidentales</t>
  </si>
  <si>
    <t>Total de nacidos vivos</t>
  </si>
  <si>
    <r>
      <t xml:space="preserve">Unidad de medida: </t>
    </r>
    <r>
      <rPr>
        <sz val="11"/>
        <rFont val="Calibri"/>
        <family val="2"/>
      </rPr>
      <t>Por 100.000 nacidos vivos</t>
    </r>
  </si>
  <si>
    <t>Nacional, Departamento, Municipio, EAPB a tres niveles, ET a dos niveles, régimen, etnia</t>
  </si>
  <si>
    <t>La muerte materna se define como la defunción de una mujer mientras está embarazada o en el lapso de 42 días de la terminación de su embarazo, independientemente de la duración y sitio del embarazo debida a cualquier causa relacionada con o agravada por el embarazo mismo o su atención./ ET: Numerador: muertes maternas (variable muerte materna del DANE) código 1,por entidad territorial (variable 19-lugar de residencia habitual del fallecido municipio/departamento) Denominador: Número de nacidos vivos por entidad territorial (variable 25-lugar de residencia habitual de la madre municipio/departamento)</t>
  </si>
  <si>
    <t>Reducir la Razón de Mortalidad Materna (a 42 días) a 32 días por cada 100000 NV</t>
  </si>
  <si>
    <t>TASA DE FECUNDIDAD EN MUJERES DE 10 A 14 AÑOS</t>
  </si>
  <si>
    <t>Mide el número anual de nacimientos para mujeres de 10 a 14 años, por cada 1.000 mujeres de ese rango de edad.</t>
  </si>
  <si>
    <t>La tasa de fecundidad específica se calcula dividiendo el número de nacimientos vivos de mujeres de 10 a 14 años entre el número total de mujeres en ese mismo grupo de edad, y luego multiplicando el resultado por 1,000</t>
  </si>
  <si>
    <t>Número de hijos de mujeres de 10 a 14 años</t>
  </si>
  <si>
    <t xml:space="preserve">Estadísticas Vitales (EEVV) </t>
  </si>
  <si>
    <t>Número de mujeres de 10 a 14 años</t>
  </si>
  <si>
    <r>
      <t>Unidad de medida</t>
    </r>
    <r>
      <rPr>
        <sz val="11"/>
        <rFont val="Calibri"/>
        <family val="2"/>
      </rPr>
      <t>: Por 1.000 mujeres de 10 a 14 años</t>
    </r>
  </si>
  <si>
    <t xml:space="preserve">ET: Numerador: variable 22-edad de la madre (de 10 a 14 años) por Entidad territorial (variable 25 -lugar de residencia habitual de la madre) Denominador: Número de mujeres de 10 a 14 años, por entidad territorial (municipio/departamento) </t>
  </si>
  <si>
    <t>Reducir la tasa de fecundidad especifica en niñas de 10 a 14 años a 0,87 por cada 1000</t>
  </si>
  <si>
    <t>TASA</t>
  </si>
  <si>
    <t>MONICA JURADO MARQUEZ / EVA PEREZ TORRES</t>
  </si>
  <si>
    <t>1,04 X 1000 (RUAF pr)</t>
  </si>
  <si>
    <t>si</t>
  </si>
  <si>
    <t>0.00</t>
  </si>
  <si>
    <t>NOTA: EL DATO DE 2025 ESTA A CORTE DE AGOSTO</t>
  </si>
  <si>
    <t>2025 (corte agosto) pr</t>
  </si>
  <si>
    <t>2025 (a corte de agosto)pr</t>
  </si>
  <si>
    <t>Cociente número total de casos nuevos más casos de reingresos tras recaída confirmados y
notificados en el período, según lugar de residencia de: tuberculosis todas las formas /
 Población total  del distrito</t>
  </si>
  <si>
    <t>Es el número total de casos nuevos más casos de reingresos tras recaída confirmados  por cada 100.000 habitantes</t>
  </si>
  <si>
    <t>Sistema Nacional de Vigilancia - Sivigila, DANE</t>
  </si>
  <si>
    <t>Número de casos asos nuevos más casos de reingresos tras recaída confirmados y notificadospor lugar de residencia</t>
  </si>
  <si>
    <t>Mide el número de casos de malaria nuevos que surgen en un año determinado, expresado como una tasa por cada 100.000 habitantes.</t>
  </si>
  <si>
    <t xml:space="preserve">4,07733896549756 por cada 100.000 habbitantes </t>
  </si>
  <si>
    <t xml:space="preserve">Poyección, población Post-COVID 19 DANE </t>
  </si>
  <si>
    <t xml:space="preserve">Población a riesgo </t>
  </si>
  <si>
    <t>DANE año cerrado o RUAF datos preliminares</t>
  </si>
  <si>
    <r>
      <t xml:space="preserve">Periodicidad:                                            </t>
    </r>
    <r>
      <rPr>
        <b/>
        <sz val="11"/>
        <color rgb="FFFF0000"/>
        <rFont val="Calibri"/>
        <family val="2"/>
      </rPr>
      <t>ANUAL</t>
    </r>
  </si>
  <si>
    <t xml:space="preserve">Proyecciones de población Departamento Administrativo Nacional de Estadística (DANE) Post COVID 19 </t>
  </si>
  <si>
    <t>NOTA: DATOS 2020 A 2024 SISPRO  Y 2025 SIVIGILA</t>
  </si>
  <si>
    <t xml:space="preserve">NOTA. LOS DATOS POR MES ACOMULADOS </t>
  </si>
  <si>
    <t xml:space="preserve">Los datos de 2020 a 2024  fuente Cubos Sispro y 2025 RUAF </t>
  </si>
  <si>
    <t>TASA DE FECUNDIDAD EN MUJERES DE 15 A 19 AÑOS</t>
  </si>
  <si>
    <t>La tasa de fecundidad específica se calcula dividiendo el número de nacimientos vivos de mujeres de 15 a 19 años entre el número total de mujeres en ese mismo grupo de edad, y luego multiplicando el resultado por 1,000</t>
  </si>
  <si>
    <t>Número de hijos de mujeres de 15 a 19 años</t>
  </si>
  <si>
    <t>Número de mujeres de 15 a 19 años</t>
  </si>
  <si>
    <t>Proyecciones de población Departamento Administrativo Nacional de Estadística (DANE) pobblación POST_ COVID 19</t>
  </si>
  <si>
    <r>
      <t>Unidad de medida</t>
    </r>
    <r>
      <rPr>
        <sz val="11"/>
        <rFont val="Calibri"/>
        <family val="2"/>
      </rPr>
      <t>: Por 1.000 mujeres de 15 a 19 años</t>
    </r>
  </si>
  <si>
    <t xml:space="preserve">ET: Numerador: variable 22-edad de la madre (de 15 a 19 años) por Entidad territorial (variable 25 -lugar de residencia habitual de la madre) Denominador: Número de mujeres de 10 a 14 años, por entidad territorial (municipio/departamento) </t>
  </si>
  <si>
    <t>Mide el número anual de nacimientos para mujeres de 15 a 19 años, por cada 1.000 mujeres de ese rango de edad.</t>
  </si>
  <si>
    <t>Mide la relación de las muertes en población menor de 5 años respecto a los nacimientos ocurridos en el mismo período, por cada 1.000
nacidos vivos.</t>
  </si>
  <si>
    <t>(Número de defunciones de menores de cinco años ocurridas en un área geográfica, / total nacimientos ocurridos
en el mismo período)* 1.000 nacidos vivos.</t>
  </si>
  <si>
    <t xml:space="preserve">Número de defunciones de menores de cinco años </t>
  </si>
  <si>
    <t xml:space="preserve">Estadísticas Vitales -EEVV. DANE </t>
  </si>
  <si>
    <r>
      <t>Unidad de medida</t>
    </r>
    <r>
      <rPr>
        <sz val="11"/>
        <rFont val="Calibri"/>
        <family val="2"/>
      </rPr>
      <t>: Por 1.000 nacidos vivos.</t>
    </r>
  </si>
  <si>
    <t>Total nacimientos ocurridos 
en el mismo período</t>
  </si>
  <si>
    <t xml:space="preserve"> TASA DE MORTALIDAD EN MENORES DE 1 AÑOS (MORTALIDAD INFANTIL)</t>
  </si>
  <si>
    <t xml:space="preserve"> TASA DE MORTALIDAD EN MENORES DE 5 AÑOS (MORTALIDAD EN LA NIÑEZ)</t>
  </si>
  <si>
    <t>Mide la relación de las muertes en población menor de 1 años respecto a los nacimientos ocurridos en el mismo período, por cada 1.000
nacidos vivos.</t>
  </si>
  <si>
    <t xml:space="preserve">Número de defunciones de menores de 1 año </t>
  </si>
  <si>
    <t>(Número de defunciones de menores de 1 año  ocurridas en un área geográfica, / total nacimientos ocurridos
en el mismo período)* 1.000 nacidos vivos.</t>
  </si>
  <si>
    <t xml:space="preserve">TASA DE INCIDENCIA DE TUBERCULOSIS </t>
  </si>
  <si>
    <t xml:space="preserve"> TASA DE MORTALIDAD NEONATAL </t>
  </si>
  <si>
    <t>Mide la relación de muertes de nacidos vivos que ocurren antes de alcanzar los 28 días de edad, por cada 1.000 nacidos vivos.</t>
  </si>
  <si>
    <t>(Número de muertes de nacidos vivos que ocurren durante los primeros 28 días de vida / número de nacidos vivos) * 1.000 nacidos</t>
  </si>
  <si>
    <t xml:space="preserve">Número de muertes de nacidos vivos que ocurren durante los primeros 28 días de vida </t>
  </si>
  <si>
    <t>número de nacidos vivos * 1.000 nacidos</t>
  </si>
  <si>
    <t xml:space="preserve"> TASA DE MORTALIDAD POR DNT EN MENORES DE 5 AÑOS </t>
  </si>
  <si>
    <t xml:space="preserve"> Número de defunciones confirmadas en menores de cinco años por
 DNT aguda según entidad territorial de residencia (no se incluyen extranjeros)/ proyección de la población menor de cinco años (entre 0 y 59 meses de edad) DANE CNPV 2018 con actualización post COVID-19</t>
  </si>
  <si>
    <t>Número de defunciones confirmadas en menores de cinco años por
 DNT aguda según entidad territorial de residencia (no se incluyen extranjeros)</t>
  </si>
  <si>
    <t>proyección de la población menor de cinco años (entre 0 y 59 meses de edad) DANE CNPV 2018 con actualización post COVID-19</t>
  </si>
  <si>
    <r>
      <t>Unidad de medida</t>
    </r>
    <r>
      <rPr>
        <sz val="11"/>
        <rFont val="Calibri"/>
        <family val="2"/>
      </rPr>
      <t>: Por 100.000 nacidos vivos.</t>
    </r>
  </si>
  <si>
    <t xml:space="preserve">Los datos de 2020 a 2024  fuente Cubos Sispro y 2025 SIVIGILA </t>
  </si>
  <si>
    <t xml:space="preserve">SISPRO, Estadísticas Vitales (EEVV), SIVIGILA (para el dato del 2025)  </t>
  </si>
  <si>
    <t xml:space="preserve">RAZON </t>
  </si>
  <si>
    <t>Muertes por  DNT aguda en menores de cinco años residentes en Cartagena  por cada 100 000 menores de cinco años.</t>
  </si>
  <si>
    <t xml:space="preserve">DATOS ACOMULADOS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</si>
</sst>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18186F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1"/>
      <color rgb="FF18186F"/>
      <name val="Calibri"/>
      <family val="2"/>
    </font>
    <font>
      <b/>
      <sz val="11"/>
      <color rgb="FF18186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 tint="-0.249977111117893"/>
      <name val="Calibri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5">
    <xf numFmtId="0" fontId="0" fillId="0" borderId="0" xfId="0"/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9" xfId="2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0" fillId="5" borderId="9" xfId="0" applyFill="1" applyBorder="1" applyAlignment="1">
      <alignment horizontal="center"/>
    </xf>
    <xf numFmtId="0" fontId="7" fillId="6" borderId="1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0" fillId="6" borderId="0" xfId="0" applyFill="1"/>
    <xf numFmtId="0" fontId="7" fillId="0" borderId="28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0" fillId="0" borderId="32" xfId="0" applyBorder="1"/>
    <xf numFmtId="0" fontId="11" fillId="0" borderId="31" xfId="0" applyFont="1" applyBorder="1"/>
    <xf numFmtId="0" fontId="7" fillId="0" borderId="34" xfId="0" applyFont="1" applyBorder="1" applyAlignment="1">
      <alignment vertical="center" wrapText="1"/>
    </xf>
    <xf numFmtId="0" fontId="11" fillId="0" borderId="35" xfId="0" applyFont="1" applyBorder="1"/>
    <xf numFmtId="0" fontId="0" fillId="0" borderId="36" xfId="0" applyBorder="1"/>
    <xf numFmtId="0" fontId="7" fillId="0" borderId="35" xfId="0" applyFont="1" applyBorder="1" applyAlignment="1">
      <alignment vertical="center" wrapText="1"/>
    </xf>
    <xf numFmtId="0" fontId="11" fillId="0" borderId="6" xfId="0" applyFont="1" applyBorder="1"/>
    <xf numFmtId="0" fontId="0" fillId="0" borderId="6" xfId="0" applyBorder="1"/>
    <xf numFmtId="0" fontId="0" fillId="0" borderId="9" xfId="0" applyBorder="1"/>
    <xf numFmtId="10" fontId="7" fillId="0" borderId="38" xfId="1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1" fontId="12" fillId="0" borderId="6" xfId="0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10" fontId="7" fillId="0" borderId="0" xfId="1" applyNumberFormat="1" applyFont="1" applyFill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/>
    </xf>
    <xf numFmtId="10" fontId="0" fillId="0" borderId="0" xfId="0" applyNumberFormat="1"/>
    <xf numFmtId="1" fontId="14" fillId="0" borderId="34" xfId="0" applyNumberFormat="1" applyFont="1" applyBorder="1" applyAlignment="1">
      <alignment horizontal="center" vertical="center"/>
    </xf>
    <xf numFmtId="164" fontId="0" fillId="0" borderId="0" xfId="1" applyNumberFormat="1" applyFont="1"/>
    <xf numFmtId="9" fontId="0" fillId="0" borderId="0" xfId="1" applyFont="1"/>
    <xf numFmtId="0" fontId="7" fillId="0" borderId="41" xfId="0" applyFont="1" applyBorder="1" applyAlignment="1">
      <alignment vertical="center" wrapText="1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/>
    <xf numFmtId="0" fontId="12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3" fontId="7" fillId="0" borderId="41" xfId="0" applyNumberFormat="1" applyFon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3" fillId="8" borderId="6" xfId="0" applyFont="1" applyFill="1" applyBorder="1" applyAlignment="1">
      <alignment horizontal="center" vertical="center" wrapText="1"/>
    </xf>
    <xf numFmtId="4" fontId="7" fillId="0" borderId="30" xfId="1" applyNumberFormat="1" applyFont="1" applyFill="1" applyBorder="1" applyAlignment="1">
      <alignment vertical="center" wrapText="1"/>
    </xf>
    <xf numFmtId="4" fontId="7" fillId="0" borderId="33" xfId="1" applyNumberFormat="1" applyFont="1" applyFill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4" fontId="7" fillId="0" borderId="37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33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2" fontId="0" fillId="0" borderId="6" xfId="1" applyNumberFormat="1" applyFont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9" fontId="0" fillId="0" borderId="0" xfId="0" applyNumberFormat="1"/>
    <xf numFmtId="2" fontId="7" fillId="0" borderId="31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41" xfId="0" applyBorder="1" applyAlignment="1">
      <alignment horizontal="center"/>
    </xf>
    <xf numFmtId="4" fontId="7" fillId="0" borderId="33" xfId="1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4" fontId="7" fillId="0" borderId="37" xfId="1" applyNumberFormat="1" applyFont="1" applyFill="1" applyBorder="1" applyAlignment="1">
      <alignment horizontal="center" vertical="center" wrapText="1"/>
    </xf>
    <xf numFmtId="10" fontId="7" fillId="0" borderId="38" xfId="1" applyNumberFormat="1" applyFont="1" applyFill="1" applyBorder="1" applyAlignment="1">
      <alignment horizontal="center" vertical="center" wrapText="1"/>
    </xf>
    <xf numFmtId="4" fontId="7" fillId="0" borderId="30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0" fontId="9" fillId="0" borderId="3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0" fontId="11" fillId="0" borderId="14" xfId="1" applyNumberFormat="1" applyFont="1" applyBorder="1" applyAlignment="1">
      <alignment horizontal="center" vertical="center"/>
    </xf>
    <xf numFmtId="10" fontId="11" fillId="0" borderId="7" xfId="1" applyNumberFormat="1" applyFont="1" applyBorder="1" applyAlignment="1">
      <alignment horizontal="center" vertical="center"/>
    </xf>
    <xf numFmtId="10" fontId="11" fillId="0" borderId="18" xfId="1" applyNumberFormat="1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  <xf numFmtId="10" fontId="11" fillId="0" borderId="5" xfId="1" applyNumberFormat="1" applyFont="1" applyBorder="1" applyAlignment="1">
      <alignment horizontal="center" vertical="center"/>
    </xf>
    <xf numFmtId="10" fontId="11" fillId="0" borderId="9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5" xfId="1" applyNumberFormat="1" applyFont="1" applyBorder="1" applyAlignment="1">
      <alignment horizontal="center" vertical="center"/>
    </xf>
    <xf numFmtId="10" fontId="11" fillId="0" borderId="16" xfId="1" applyNumberFormat="1" applyFont="1" applyBorder="1" applyAlignment="1">
      <alignment horizontal="center" vertical="center"/>
    </xf>
    <xf numFmtId="10" fontId="11" fillId="0" borderId="0" xfId="1" applyNumberFormat="1" applyFont="1" applyBorder="1" applyAlignment="1">
      <alignment horizontal="center" vertical="center"/>
    </xf>
    <xf numFmtId="10" fontId="11" fillId="0" borderId="8" xfId="1" applyNumberFormat="1" applyFont="1" applyBorder="1" applyAlignment="1">
      <alignment horizontal="center" vertical="center"/>
    </xf>
    <xf numFmtId="10" fontId="11" fillId="0" borderId="19" xfId="1" applyNumberFormat="1" applyFont="1" applyBorder="1" applyAlignment="1">
      <alignment horizontal="center" vertical="center"/>
    </xf>
    <xf numFmtId="10" fontId="11" fillId="0" borderId="20" xfId="1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2" fontId="11" fillId="0" borderId="14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4" fontId="11" fillId="0" borderId="14" xfId="1" applyNumberFormat="1" applyFont="1" applyBorder="1" applyAlignment="1">
      <alignment horizontal="center" vertical="center"/>
    </xf>
    <xf numFmtId="4" fontId="11" fillId="0" borderId="7" xfId="1" applyNumberFormat="1" applyFont="1" applyBorder="1" applyAlignment="1">
      <alignment horizontal="center" vertical="center"/>
    </xf>
    <xf numFmtId="4" fontId="11" fillId="0" borderId="18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4" fontId="11" fillId="0" borderId="5" xfId="1" applyNumberFormat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center" vertical="center"/>
    </xf>
    <xf numFmtId="4" fontId="11" fillId="0" borderId="14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1" fillId="0" borderId="18" xfId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39" fontId="18" fillId="0" borderId="0" xfId="0" applyNumberFormat="1" applyFont="1"/>
    <xf numFmtId="0" fontId="12" fillId="0" borderId="18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39" fontId="19" fillId="0" borderId="43" xfId="0" applyNumberFormat="1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0" fontId="17" fillId="0" borderId="0" xfId="0" applyFont="1"/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colors>
    <mruColors>
      <color rgb="FF00CCFF"/>
      <color rgb="FFFF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DE LETALIDAD POR DENGUE</a:t>
            </a:r>
          </a:p>
        </c:rich>
      </c:tx>
      <c:layout>
        <c:manualLayout>
          <c:xMode val="edge"/>
          <c:yMode val="edge"/>
          <c:x val="0.28224218290225994"/>
          <c:y val="5.172413793103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84544076016683"/>
          <c:y val="0.25103214890016923"/>
          <c:w val="0.8361501948099368"/>
          <c:h val="0.39639154242775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'[1]LETALIDAD POR DENGUE '!$E$31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12700"/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2B04-4B3B-8F50-D39DE2B174CB}"/>
              </c:ext>
            </c:extLst>
          </c:dPt>
          <c:dLbls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04-4B3B-8F50-D39DE2B174CB}"/>
                </c:ext>
              </c:extLst>
            </c:dLbl>
            <c:dLbl>
              <c:idx val="9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04-4B3B-8F50-D39DE2B174CB}"/>
                </c:ext>
              </c:extLst>
            </c:dLbl>
            <c:dLbl>
              <c:idx val="1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04-4B3B-8F50-D39DE2B1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'[1]LETALIDAD POR DENGUE '!$B$32:$B$44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ANUAL</c:v>
                </c:pt>
              </c:strCache>
            </c:strRef>
          </c:cat>
          <c:val>
            <c:numRef>
              <c:f>'[1]LETALIDAD POR DENGUE '!$E$32:$E$44</c:f>
              <c:numCache>
                <c:formatCode>0.00%</c:formatCode>
                <c:ptCount val="13"/>
                <c:pt idx="0" formatCode="0.000%">
                  <c:v>9.9999999999999991E-5</c:v>
                </c:pt>
                <c:pt idx="1">
                  <c:v>0</c:v>
                </c:pt>
                <c:pt idx="2">
                  <c:v>9.9999999999999991E-5</c:v>
                </c:pt>
                <c:pt idx="3">
                  <c:v>0</c:v>
                </c:pt>
                <c:pt idx="4">
                  <c:v>0</c:v>
                </c:pt>
                <c:pt idx="5">
                  <c:v>2.1052631578947368E-3</c:v>
                </c:pt>
                <c:pt idx="6">
                  <c:v>6.9999999999999999E-4</c:v>
                </c:pt>
                <c:pt idx="7">
                  <c:v>0</c:v>
                </c:pt>
                <c:pt idx="8">
                  <c:v>0</c:v>
                </c:pt>
                <c:pt idx="9">
                  <c:v>9.9999999999999991E-5</c:v>
                </c:pt>
                <c:pt idx="10">
                  <c:v>0</c:v>
                </c:pt>
                <c:pt idx="11">
                  <c:v>0</c:v>
                </c:pt>
                <c:pt idx="12">
                  <c:v>1.0815682739972961E-4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4-4B3B-8F50-D39DE2B1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131108376"/>
        <c:axId val="559812160"/>
      </c:barChart>
      <c:catAx>
        <c:axId val="113110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12160"/>
        <c:crosses val="autoZero"/>
        <c:auto val="0"/>
        <c:lblAlgn val="ctr"/>
        <c:lblOffset val="100"/>
        <c:noMultiLvlLbl val="0"/>
      </c:catAx>
      <c:valAx>
        <c:axId val="559812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108376"/>
        <c:crosses val="autoZero"/>
        <c:crossBetween val="between"/>
      </c:valAx>
      <c:spPr>
        <a:noFill/>
        <a:ln>
          <a:gradFill flip="none" rotWithShape="1"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13500000" scaled="1"/>
            <a:tileRect/>
          </a:gradFill>
        </a:ln>
        <a:effectLst/>
      </c:spPr>
    </c:plotArea>
    <c:plotVisOnly val="1"/>
    <c:dispBlanksAs val="gap"/>
    <c:showDLblsOverMax val="0"/>
  </c:chart>
  <c:spPr>
    <a:noFill/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114300</xdr:rowOff>
    </xdr:from>
    <xdr:to>
      <xdr:col>1</xdr:col>
      <xdr:colOff>1366837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4BF9F-2EB3-489B-A585-69D23300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1033462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45</xdr:row>
      <xdr:rowOff>180975</xdr:rowOff>
    </xdr:from>
    <xdr:to>
      <xdr:col>6</xdr:col>
      <xdr:colOff>1000125</xdr:colOff>
      <xdr:row>55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3BB6A2-A1D4-492E-9C4C-84FF66BB5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47628</xdr:rowOff>
    </xdr:from>
    <xdr:to>
      <xdr:col>1</xdr:col>
      <xdr:colOff>1376362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C03321-AA11-45CF-8F66-8CCA89825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353"/>
          <a:ext cx="1033462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47628</xdr:rowOff>
    </xdr:from>
    <xdr:to>
      <xdr:col>1</xdr:col>
      <xdr:colOff>1376362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C03321-AA11-45CF-8F66-8CCA89825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353"/>
          <a:ext cx="1033462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1376362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3CC8D9-77EA-46EA-B1DE-C3D3869D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0"/>
          <a:ext cx="103346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1376362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5B39CC-D55E-4D07-9CD8-4123F7FA8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0"/>
          <a:ext cx="1033462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1376362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817D3-07AE-4CA7-A798-C4349D41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0"/>
          <a:ext cx="103346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95250</xdr:rowOff>
    </xdr:from>
    <xdr:to>
      <xdr:col>1</xdr:col>
      <xdr:colOff>1376362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B6953-726D-4171-8295-8D6751E8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975"/>
          <a:ext cx="1033462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47626</xdr:rowOff>
    </xdr:from>
    <xdr:to>
      <xdr:col>1</xdr:col>
      <xdr:colOff>1376362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B4D49-533A-4F64-B544-E450B6420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1"/>
          <a:ext cx="1033462" cy="89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47626</xdr:rowOff>
    </xdr:from>
    <xdr:to>
      <xdr:col>1</xdr:col>
      <xdr:colOff>1376362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4F2134-CD4F-44B1-AE1F-7C6F7CA2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1"/>
          <a:ext cx="1033462" cy="89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47627</xdr:rowOff>
    </xdr:from>
    <xdr:to>
      <xdr:col>1</xdr:col>
      <xdr:colOff>1376362</xdr:colOff>
      <xdr:row>4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4F2134-CD4F-44B1-AE1F-7C6F7CA2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352"/>
          <a:ext cx="1033462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47627</xdr:rowOff>
    </xdr:from>
    <xdr:to>
      <xdr:col>1</xdr:col>
      <xdr:colOff>1376362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C03321-AA11-45CF-8F66-8CCA89825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2"/>
          <a:ext cx="1033462" cy="92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UTADOR/Downloads/HOJA%20DE%20VIDA%20-INDICADORES%20DE%20GESTION%20DADIS%202025%20SIG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RTALIDAD%20INFANTIL%20MENOR%201%20A&#209;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ma Posesion "/>
      <sheetName val="Registro Toma Poses "/>
      <sheetName val="Oport Termin Proc"/>
      <sheetName val="Regis Opor Term Pro"/>
      <sheetName val="INDICADORES SIGES"/>
      <sheetName val="Número-certifi-emit-2024"/>
      <sheetName val="Reg.datos #emisión certificados"/>
      <sheetName val="LETALIDAD POR DENGUE "/>
      <sheetName val="RAZON DE MORTALIDAD MATERNA"/>
      <sheetName val="RAZON MORTALIDAD MATERNA pr"/>
      <sheetName val="COBERTURA TRIPLE VIRAL&lt;1AÑO"/>
      <sheetName val="COBERTURA PENTAVALENTE &lt;1AÑO"/>
      <sheetName val="COBERTURA HEPATITIS B&lt;1AÑO"/>
      <sheetName val="TASA DE INCIDENCIA HEPATITIS B"/>
      <sheetName val="TASA DE INCIDENCIA MALARIA"/>
      <sheetName val="TASA DE FECUNDIDAD 10 A 14"/>
      <sheetName val="Tasa de fecundidad específica e"/>
      <sheetName val="tasa cancer mama"/>
      <sheetName val="Tasa de mortalidad infantil"/>
      <sheetName val="tasa enfer-no trasmisibles"/>
      <sheetName val="Tasa de mortalidad por desnutri"/>
      <sheetName val="Tasa feminicidio"/>
      <sheetName val="Número de médicos"/>
      <sheetName val="Porcentaje de mujeres de 15 a 1"/>
      <sheetName val="madres 15 a 19"/>
      <sheetName val="Porcentaje de niñas y niños en "/>
      <sheetName val="Porcentaje de partos atendidos "/>
      <sheetName val="Porcentaje de personas con cons"/>
      <sheetName val="personas con criterio de tratam"/>
      <sheetName val="Porcentaje de población afiliad"/>
      <sheetName val="Porcentaje de transmisión mater"/>
      <sheetName val="Tasa de mortalidad de niños men"/>
      <sheetName val="Tasa de mortalidad neonatal"/>
      <sheetName val="Tasa de mortalidad por tumores "/>
      <sheetName val="Tasa de mortalidad por VIH SIDA"/>
      <sheetName val="cuello uterino"/>
      <sheetName val="tasa colon y recto"/>
      <sheetName val="tasa pulmón"/>
      <sheetName val="tasa próstata"/>
      <sheetName val="tasa estómago"/>
      <sheetName val="tasa linfoma no Hodgkin"/>
      <sheetName val="tasa Leucemia"/>
      <sheetName val="tasa diabet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E31" t="str">
            <v>PORCENTAJE</v>
          </cell>
        </row>
        <row r="32">
          <cell r="B32" t="str">
            <v>Enero</v>
          </cell>
          <cell r="E32">
            <v>9.9999999999999991E-5</v>
          </cell>
        </row>
        <row r="33">
          <cell r="B33" t="str">
            <v>Febrero</v>
          </cell>
          <cell r="E33">
            <v>0</v>
          </cell>
        </row>
        <row r="34">
          <cell r="B34" t="str">
            <v>Marzo</v>
          </cell>
          <cell r="E34">
            <v>9.9999999999999991E-5</v>
          </cell>
        </row>
        <row r="35">
          <cell r="B35" t="str">
            <v>Abril</v>
          </cell>
          <cell r="E35">
            <v>0</v>
          </cell>
        </row>
        <row r="36">
          <cell r="B36" t="str">
            <v>Mayo</v>
          </cell>
          <cell r="E36">
            <v>0</v>
          </cell>
        </row>
        <row r="37">
          <cell r="B37" t="str">
            <v>Junio</v>
          </cell>
          <cell r="E37">
            <v>2.1052631578947368E-3</v>
          </cell>
        </row>
        <row r="38">
          <cell r="B38" t="str">
            <v>Julio</v>
          </cell>
          <cell r="E38">
            <v>6.9999999999999999E-4</v>
          </cell>
        </row>
        <row r="39">
          <cell r="B39" t="str">
            <v>Agosto</v>
          </cell>
          <cell r="E39">
            <v>0</v>
          </cell>
        </row>
        <row r="40">
          <cell r="B40" t="str">
            <v xml:space="preserve">Septiembre </v>
          </cell>
          <cell r="E40">
            <v>0</v>
          </cell>
        </row>
        <row r="41">
          <cell r="B41" t="str">
            <v xml:space="preserve">Octubre </v>
          </cell>
          <cell r="E41">
            <v>9.9999999999999991E-5</v>
          </cell>
        </row>
        <row r="42">
          <cell r="B42" t="str">
            <v>Noviembre</v>
          </cell>
          <cell r="E42">
            <v>0</v>
          </cell>
        </row>
        <row r="43">
          <cell r="B43" t="str">
            <v>Diciembre</v>
          </cell>
          <cell r="E43">
            <v>0</v>
          </cell>
        </row>
        <row r="44">
          <cell r="B44" t="str">
            <v>TOTAL ANUAL</v>
          </cell>
          <cell r="E44">
            <v>1.0815682739972961E-4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TALIDAD INFANTIL MENOR 1 AÑ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75"/>
  <sheetViews>
    <sheetView tabSelected="1" topLeftCell="A47" workbookViewId="0">
      <selection activeCell="B75" sqref="B75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6.37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20.25" customHeight="1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 t="s">
        <v>10</v>
      </c>
      <c r="H7" s="100"/>
    </row>
    <row r="8" spans="2:16" ht="16.5" customHeight="1">
      <c r="B8" s="110" t="s">
        <v>11</v>
      </c>
      <c r="C8" s="112" t="s">
        <v>12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14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97</v>
      </c>
      <c r="D11" s="124"/>
      <c r="E11" s="125"/>
      <c r="F11" s="129" t="s">
        <v>16</v>
      </c>
      <c r="G11" s="130"/>
      <c r="H11" s="131"/>
    </row>
    <row r="12" spans="2:16" ht="15" customHeight="1">
      <c r="B12" s="122"/>
      <c r="C12" s="126"/>
      <c r="D12" s="127"/>
      <c r="E12" s="127"/>
      <c r="F12" s="132" t="s">
        <v>17</v>
      </c>
      <c r="G12" s="133"/>
      <c r="H12" s="134"/>
    </row>
    <row r="13" spans="2:16" ht="30" customHeight="1" thickBot="1">
      <c r="B13" s="122"/>
      <c r="C13" s="126"/>
      <c r="D13" s="127"/>
      <c r="E13" s="127"/>
      <c r="F13" s="135" t="s">
        <v>98</v>
      </c>
      <c r="G13" s="136"/>
      <c r="H13" s="137"/>
    </row>
    <row r="14" spans="2:16" ht="1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99</v>
      </c>
      <c r="G15" s="136"/>
      <c r="H15" s="137"/>
    </row>
    <row r="16" spans="2:16" ht="15" customHeight="1">
      <c r="B16" s="122"/>
      <c r="C16" s="126"/>
      <c r="D16" s="127"/>
      <c r="E16" s="128"/>
      <c r="F16" s="147" t="s">
        <v>20</v>
      </c>
      <c r="G16" s="133"/>
      <c r="H16" s="148"/>
    </row>
    <row r="17" spans="2:11" ht="15.75" customHeight="1" thickBot="1">
      <c r="B17" s="122"/>
      <c r="C17" s="126"/>
      <c r="D17" s="127"/>
      <c r="E17" s="128"/>
      <c r="F17" s="126" t="s">
        <v>100</v>
      </c>
      <c r="G17" s="127"/>
      <c r="H17" s="128"/>
    </row>
    <row r="18" spans="2:11" ht="15" customHeight="1">
      <c r="B18" s="122"/>
      <c r="C18" s="126"/>
      <c r="D18" s="127"/>
      <c r="E18" s="127"/>
      <c r="F18" s="132" t="s">
        <v>21</v>
      </c>
      <c r="G18" s="133"/>
      <c r="H18" s="134"/>
    </row>
    <row r="19" spans="2:11" ht="15.75" customHeight="1" thickBot="1">
      <c r="B19" s="122"/>
      <c r="C19" s="126"/>
      <c r="D19" s="127"/>
      <c r="E19" s="127"/>
      <c r="F19" s="135" t="s">
        <v>99</v>
      </c>
      <c r="G19" s="136"/>
      <c r="H19" s="137"/>
    </row>
    <row r="20" spans="2:11" ht="22.5" customHeight="1" thickBot="1">
      <c r="B20" s="122"/>
      <c r="C20" s="126"/>
      <c r="D20" s="127"/>
      <c r="E20" s="128"/>
      <c r="F20" s="147" t="s">
        <v>22</v>
      </c>
      <c r="G20" s="133"/>
      <c r="H20" s="148"/>
    </row>
    <row r="21" spans="2:11" ht="19.5" customHeight="1" thickBot="1">
      <c r="B21" s="8" t="s">
        <v>23</v>
      </c>
      <c r="C21" s="118" t="s">
        <v>24</v>
      </c>
      <c r="D21" s="119"/>
      <c r="E21" s="120"/>
      <c r="F21" s="149" t="s">
        <v>101</v>
      </c>
      <c r="G21" s="150"/>
      <c r="H21" s="151"/>
    </row>
    <row r="22" spans="2:11" ht="15" customHeight="1">
      <c r="B22" s="9" t="s">
        <v>25</v>
      </c>
      <c r="C22" s="126" t="s">
        <v>26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27" customHeight="1" thickBot="1">
      <c r="B25" s="8" t="s">
        <v>30</v>
      </c>
      <c r="C25" s="118" t="s">
        <v>31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 t="s">
        <v>33</v>
      </c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  <c r="K27">
        <f>C39/D39*100</f>
        <v>8.1950419995902482E-2</v>
      </c>
    </row>
    <row r="28" spans="2:11" ht="15.75" customHeight="1" thickBot="1">
      <c r="B28" s="138" t="s">
        <v>35</v>
      </c>
      <c r="C28" s="13" t="s">
        <v>36</v>
      </c>
      <c r="D28" s="14"/>
      <c r="E28" s="141" t="s">
        <v>37</v>
      </c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 t="s">
        <v>39</v>
      </c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 t="s">
        <v>41</v>
      </c>
      <c r="F30" s="142"/>
      <c r="G30" s="142"/>
      <c r="H30" s="143"/>
    </row>
    <row r="31" spans="2:11" s="23" customFormat="1" ht="15.75" thickBot="1">
      <c r="B31" s="19" t="s">
        <v>42</v>
      </c>
      <c r="C31" s="20" t="s">
        <v>43</v>
      </c>
      <c r="D31" s="21" t="s">
        <v>44</v>
      </c>
      <c r="E31" s="19" t="s">
        <v>45</v>
      </c>
      <c r="F31" s="158" t="s">
        <v>46</v>
      </c>
      <c r="G31" s="159"/>
      <c r="H31" s="22" t="s">
        <v>47</v>
      </c>
    </row>
    <row r="32" spans="2:11" ht="15.75" thickBot="1">
      <c r="B32" s="24" t="s">
        <v>48</v>
      </c>
      <c r="C32" s="59">
        <v>0</v>
      </c>
      <c r="D32" s="60">
        <v>1760</v>
      </c>
      <c r="E32" s="56">
        <f>C32/D32*100</f>
        <v>0</v>
      </c>
      <c r="F32" s="160" t="s">
        <v>49</v>
      </c>
      <c r="G32" s="163">
        <v>1E-3</v>
      </c>
      <c r="H32" s="166" t="e">
        <f>(C44/D44)*100</f>
        <v>#DIV/0!</v>
      </c>
    </row>
    <row r="33" spans="2:8" ht="15.75" thickBot="1">
      <c r="B33" s="25" t="s">
        <v>50</v>
      </c>
      <c r="C33" s="61">
        <v>1</v>
      </c>
      <c r="D33" s="60">
        <v>3621</v>
      </c>
      <c r="E33" s="56">
        <f>C33/D33*100</f>
        <v>2.7616680475006903E-2</v>
      </c>
      <c r="F33" s="161"/>
      <c r="G33" s="164"/>
      <c r="H33" s="167"/>
    </row>
    <row r="34" spans="2:8" ht="15.75" thickBot="1">
      <c r="B34" s="25" t="s">
        <v>51</v>
      </c>
      <c r="C34" s="61">
        <v>4</v>
      </c>
      <c r="D34" s="60">
        <v>4126</v>
      </c>
      <c r="E34" s="56">
        <f t="shared" ref="E34:E38" si="0">C34/D34*100</f>
        <v>9.6946194861851673E-2</v>
      </c>
      <c r="F34" s="162"/>
      <c r="G34" s="165"/>
      <c r="H34" s="167"/>
    </row>
    <row r="35" spans="2:8" ht="15.75" thickBot="1">
      <c r="B35" s="25" t="s">
        <v>52</v>
      </c>
      <c r="C35" s="61">
        <v>4</v>
      </c>
      <c r="D35" s="60">
        <v>4317</v>
      </c>
      <c r="E35" s="56">
        <f t="shared" si="0"/>
        <v>9.2656937688209401E-2</v>
      </c>
      <c r="F35" s="161" t="s">
        <v>53</v>
      </c>
      <c r="G35" s="163">
        <v>8.9999999999999998E-4</v>
      </c>
      <c r="H35" s="167"/>
    </row>
    <row r="36" spans="2:8" ht="15.75" thickBot="1">
      <c r="B36" s="25" t="s">
        <v>54</v>
      </c>
      <c r="C36" s="61">
        <v>4</v>
      </c>
      <c r="D36" s="60">
        <v>4424</v>
      </c>
      <c r="E36" s="56">
        <f t="shared" si="0"/>
        <v>9.0415913200723327E-2</v>
      </c>
      <c r="F36" s="161"/>
      <c r="G36" s="164"/>
      <c r="H36" s="167"/>
    </row>
    <row r="37" spans="2:8" ht="15.75" thickBot="1">
      <c r="B37" s="25" t="s">
        <v>55</v>
      </c>
      <c r="C37" s="61">
        <v>4</v>
      </c>
      <c r="D37" s="62">
        <v>4404</v>
      </c>
      <c r="E37" s="56">
        <f t="shared" si="0"/>
        <v>9.0826521344232511E-2</v>
      </c>
      <c r="F37" s="162"/>
      <c r="G37" s="165"/>
      <c r="H37" s="167"/>
    </row>
    <row r="38" spans="2:8" ht="15.75" thickBot="1">
      <c r="B38" s="27" t="s">
        <v>56</v>
      </c>
      <c r="C38" s="63">
        <v>4</v>
      </c>
      <c r="D38" s="62">
        <v>4667</v>
      </c>
      <c r="E38" s="56">
        <f t="shared" si="0"/>
        <v>8.5708163702592668E-2</v>
      </c>
      <c r="F38" s="160" t="s">
        <v>57</v>
      </c>
      <c r="G38" s="163"/>
      <c r="H38" s="167"/>
    </row>
    <row r="39" spans="2:8" ht="15.75" thickBot="1">
      <c r="B39" s="27" t="s">
        <v>58</v>
      </c>
      <c r="C39" s="61">
        <v>4</v>
      </c>
      <c r="D39" s="62">
        <v>4881</v>
      </c>
      <c r="E39" s="56">
        <f>C39/D39*100</f>
        <v>8.1950419995902482E-2</v>
      </c>
      <c r="F39" s="161"/>
      <c r="G39" s="164"/>
      <c r="H39" s="167"/>
    </row>
    <row r="40" spans="2:8" ht="15.75" thickBot="1">
      <c r="B40" s="27" t="s">
        <v>59</v>
      </c>
      <c r="C40" s="26"/>
      <c r="D40" s="55"/>
      <c r="E40" s="57" t="e">
        <f t="shared" ref="E40:E44" si="1">C40/D40*100</f>
        <v>#DIV/0!</v>
      </c>
      <c r="F40" s="162"/>
      <c r="G40" s="165"/>
      <c r="H40" s="167"/>
    </row>
    <row r="41" spans="2:8" ht="15.75" thickBot="1">
      <c r="B41" s="27" t="s">
        <v>60</v>
      </c>
      <c r="C41" s="26"/>
      <c r="D41" s="55"/>
      <c r="E41" s="57" t="e">
        <f t="shared" si="1"/>
        <v>#DIV/0!</v>
      </c>
      <c r="F41" s="160" t="s">
        <v>61</v>
      </c>
      <c r="G41" s="166"/>
      <c r="H41" s="167"/>
    </row>
    <row r="42" spans="2:8" ht="15.75" thickBot="1">
      <c r="B42" s="27" t="s">
        <v>62</v>
      </c>
      <c r="C42" s="26"/>
      <c r="D42" s="28"/>
      <c r="E42" s="57" t="e">
        <f t="shared" si="1"/>
        <v>#DIV/0!</v>
      </c>
      <c r="F42" s="161"/>
      <c r="G42" s="167"/>
      <c r="H42" s="167"/>
    </row>
    <row r="43" spans="2:8" ht="15.75" thickBot="1">
      <c r="B43" s="29" t="s">
        <v>63</v>
      </c>
      <c r="C43" s="30"/>
      <c r="D43" s="31"/>
      <c r="E43" s="57" t="e">
        <f t="shared" si="1"/>
        <v>#DIV/0!</v>
      </c>
      <c r="F43" s="161"/>
      <c r="G43" s="167"/>
      <c r="H43" s="167"/>
    </row>
    <row r="44" spans="2:8" ht="15.75" thickBot="1">
      <c r="B44" s="32" t="s">
        <v>64</v>
      </c>
      <c r="C44" s="33"/>
      <c r="D44" s="34"/>
      <c r="E44" s="57" t="e">
        <f t="shared" si="1"/>
        <v>#DIV/0!</v>
      </c>
      <c r="F44" s="169"/>
      <c r="G44" s="168"/>
      <c r="H44" s="168"/>
    </row>
    <row r="45" spans="2:8" ht="15.75" thickBot="1">
      <c r="B45" s="173" t="s">
        <v>65</v>
      </c>
      <c r="C45" s="174"/>
      <c r="D45" s="174"/>
      <c r="E45" s="175"/>
      <c r="F45" s="175"/>
      <c r="G45" s="175"/>
      <c r="H45" s="176"/>
    </row>
    <row r="46" spans="2:8" ht="27.75" customHeight="1">
      <c r="B46" s="177"/>
      <c r="C46" s="178"/>
      <c r="D46" s="178"/>
      <c r="E46" s="178"/>
      <c r="F46" s="178"/>
      <c r="G46" s="178"/>
      <c r="H46" s="179"/>
    </row>
    <row r="47" spans="2:8" ht="18.75" customHeight="1">
      <c r="B47" s="180"/>
      <c r="C47" s="181"/>
      <c r="D47" s="181"/>
      <c r="E47" s="181"/>
      <c r="F47" s="181"/>
      <c r="G47" s="181"/>
      <c r="H47" s="182"/>
    </row>
    <row r="48" spans="2:8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88" t="s">
        <v>104</v>
      </c>
      <c r="D58" s="189"/>
      <c r="E58" s="189"/>
      <c r="F58" s="189"/>
      <c r="G58" s="189"/>
      <c r="H58" s="190"/>
    </row>
    <row r="59" spans="2:8" ht="33" customHeight="1" thickBot="1">
      <c r="B59" s="187"/>
      <c r="C59" s="191"/>
      <c r="D59" s="192"/>
      <c r="E59" s="192"/>
      <c r="F59" s="192"/>
      <c r="G59" s="192"/>
      <c r="H59" s="193"/>
    </row>
    <row r="60" spans="2:8">
      <c r="B60" s="138" t="s">
        <v>68</v>
      </c>
      <c r="C60" s="188" t="s">
        <v>103</v>
      </c>
      <c r="D60" s="189"/>
      <c r="E60" s="189"/>
      <c r="F60" s="189"/>
      <c r="G60" s="189"/>
      <c r="H60" s="190"/>
    </row>
    <row r="61" spans="2:8" ht="34.5" customHeight="1" thickBot="1">
      <c r="B61" s="140"/>
      <c r="C61" s="191"/>
      <c r="D61" s="192"/>
      <c r="E61" s="192"/>
      <c r="F61" s="192"/>
      <c r="G61" s="192"/>
      <c r="H61" s="193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8" ht="15" thickBot="1">
      <c r="B65" s="140"/>
      <c r="C65" s="197"/>
      <c r="D65" s="198"/>
      <c r="E65" s="198"/>
      <c r="F65" s="198"/>
      <c r="G65" s="198"/>
      <c r="H65" s="199"/>
    </row>
    <row r="66" spans="2:8" ht="27" customHeight="1" thickBot="1">
      <c r="B66" s="64" t="s">
        <v>71</v>
      </c>
      <c r="C66" s="200" t="s">
        <v>72</v>
      </c>
      <c r="D66" s="201"/>
      <c r="E66" s="201"/>
      <c r="F66" s="201"/>
      <c r="G66" s="201"/>
      <c r="H66" s="202"/>
    </row>
    <row r="67" spans="2:8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8" ht="15" thickBot="1"/>
    <row r="69" spans="2:8" ht="15" thickBot="1">
      <c r="B69" s="203" t="s">
        <v>74</v>
      </c>
      <c r="C69" s="203" t="s">
        <v>75</v>
      </c>
      <c r="D69" s="37">
        <v>2020</v>
      </c>
      <c r="E69" s="37">
        <v>2021</v>
      </c>
      <c r="F69" s="37">
        <v>2022</v>
      </c>
      <c r="G69" s="37">
        <v>2023</v>
      </c>
      <c r="H69" s="37">
        <v>2024</v>
      </c>
    </row>
    <row r="70" spans="2:8" ht="15" thickBot="1">
      <c r="B70" s="204"/>
      <c r="C70" s="204"/>
      <c r="D70" s="38" t="s">
        <v>105</v>
      </c>
      <c r="E70" s="38" t="s">
        <v>106</v>
      </c>
      <c r="F70" s="38" t="s">
        <v>108</v>
      </c>
      <c r="G70" s="38"/>
      <c r="H70" s="39">
        <v>1.1000000000000001E-3</v>
      </c>
    </row>
    <row r="71" spans="2:8" ht="15" thickBot="1">
      <c r="B71" s="40" t="s">
        <v>76</v>
      </c>
      <c r="C71" s="205" t="s">
        <v>77</v>
      </c>
      <c r="D71" s="206"/>
      <c r="E71" s="206"/>
      <c r="F71" s="206"/>
      <c r="G71" s="207"/>
      <c r="H71" s="41" t="s">
        <v>78</v>
      </c>
    </row>
    <row r="72" spans="2:8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78</v>
      </c>
    </row>
    <row r="73" spans="2:8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5" spans="2:8" ht="25.5">
      <c r="B75" s="58" t="s">
        <v>102</v>
      </c>
    </row>
  </sheetData>
  <mergeCells count="61">
    <mergeCell ref="B69:B70"/>
    <mergeCell ref="C69:C70"/>
    <mergeCell ref="C71:G71"/>
    <mergeCell ref="C72:G72"/>
    <mergeCell ref="C73:G73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C7:E7"/>
    <mergeCell ref="G7:H7"/>
    <mergeCell ref="B2:B5"/>
    <mergeCell ref="C2:G2"/>
    <mergeCell ref="C3:G3"/>
    <mergeCell ref="C4:G4"/>
    <mergeCell ref="C5:G5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1B6C81B-832C-4E5A-8CBF-C01F45EBD2E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0.21</xm:f>
              </x14:cfvo>
              <x14:cfIcon iconSet="3TrafficLights1" iconId="0"/>
              <x14:cfIcon iconSet="3TrafficLights1" iconId="2"/>
              <x14:cfIcon iconSet="3TrafficLights1" iconId="0"/>
            </x14:iconSet>
          </x14:cfRule>
          <xm:sqref>H32:H44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1:P77"/>
  <sheetViews>
    <sheetView workbookViewId="0">
      <selection sqref="A1:XFD1048576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178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179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180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37.5" customHeight="1" thickBot="1">
      <c r="B13" s="122"/>
      <c r="C13" s="126"/>
      <c r="D13" s="127"/>
      <c r="E13" s="127"/>
      <c r="F13" s="135" t="s">
        <v>181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131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22.5" customHeight="1" thickBot="1">
      <c r="B17" s="122"/>
      <c r="C17" s="126"/>
      <c r="D17" s="127"/>
      <c r="E17" s="128"/>
      <c r="F17" s="241" t="s">
        <v>182</v>
      </c>
      <c r="G17" s="242"/>
      <c r="H17" s="243"/>
    </row>
    <row r="18" spans="2:11" ht="15" customHeight="1">
      <c r="B18" s="122"/>
      <c r="C18" s="126"/>
      <c r="D18" s="127"/>
      <c r="E18" s="127"/>
      <c r="F18" s="244" t="s">
        <v>21</v>
      </c>
      <c r="G18" s="245"/>
      <c r="H18" s="246"/>
    </row>
    <row r="19" spans="2:11" ht="34.5" customHeight="1" thickBot="1">
      <c r="B19" s="122"/>
      <c r="C19" s="126"/>
      <c r="D19" s="127"/>
      <c r="E19" s="127"/>
      <c r="F19" s="247" t="s">
        <v>169</v>
      </c>
      <c r="G19" s="248"/>
      <c r="H19" s="249"/>
    </row>
    <row r="20" spans="2:11" ht="22.5" customHeight="1" thickBot="1">
      <c r="B20" s="122"/>
      <c r="C20" s="126"/>
      <c r="D20" s="127"/>
      <c r="E20" s="128"/>
      <c r="F20" s="147" t="s">
        <v>170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/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/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9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9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94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11</v>
      </c>
      <c r="D32" s="47">
        <v>1002</v>
      </c>
      <c r="E32" s="92">
        <f>C32/D32*1000</f>
        <v>10.978043912175648</v>
      </c>
      <c r="F32" s="160" t="s">
        <v>49</v>
      </c>
      <c r="G32" s="232">
        <v>7.78</v>
      </c>
      <c r="H32" s="235" t="e">
        <f>(C44/D44)</f>
        <v>#DIV/0!</v>
      </c>
      <c r="I32"/>
      <c r="J32"/>
      <c r="K32"/>
    </row>
    <row r="33" spans="2:12" s="23" customFormat="1" ht="15.75" thickBot="1">
      <c r="B33" s="25" t="s">
        <v>50</v>
      </c>
      <c r="C33" s="46">
        <v>17</v>
      </c>
      <c r="D33" s="47">
        <v>1801</v>
      </c>
      <c r="E33" s="92">
        <f>C33/D33*1000</f>
        <v>9.4392004441976685</v>
      </c>
      <c r="F33" s="161"/>
      <c r="G33" s="233"/>
      <c r="H33" s="236"/>
      <c r="I33"/>
      <c r="J33"/>
      <c r="K33"/>
    </row>
    <row r="34" spans="2:12" s="23" customFormat="1" ht="15.75" thickBot="1">
      <c r="B34" s="25" t="s">
        <v>51</v>
      </c>
      <c r="C34" s="46">
        <v>21</v>
      </c>
      <c r="D34" s="47">
        <v>2698</v>
      </c>
      <c r="E34" s="92">
        <f t="shared" ref="E34:E39" si="0">C34/D34*1000</f>
        <v>7.783543365455893</v>
      </c>
      <c r="F34" s="162"/>
      <c r="G34" s="234"/>
      <c r="H34" s="236"/>
      <c r="I34"/>
      <c r="J34"/>
      <c r="K34"/>
    </row>
    <row r="35" spans="2:12" s="23" customFormat="1" ht="15.75" thickBot="1">
      <c r="B35" s="25" t="s">
        <v>52</v>
      </c>
      <c r="C35" s="46">
        <v>26</v>
      </c>
      <c r="D35" s="47">
        <v>3710</v>
      </c>
      <c r="E35" s="92">
        <f t="shared" si="0"/>
        <v>7.0080862533692718</v>
      </c>
      <c r="F35" s="161" t="s">
        <v>53</v>
      </c>
      <c r="G35" s="232">
        <v>7.45</v>
      </c>
      <c r="H35" s="236"/>
      <c r="I35"/>
      <c r="J35"/>
      <c r="K35"/>
    </row>
    <row r="36" spans="2:12" s="23" customFormat="1" ht="15.75" thickBot="1">
      <c r="B36" s="25" t="s">
        <v>54</v>
      </c>
      <c r="C36" s="87">
        <v>39</v>
      </c>
      <c r="D36" s="47">
        <v>4578</v>
      </c>
      <c r="E36" s="92">
        <f t="shared" si="0"/>
        <v>8.5190039318479691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87">
        <v>42</v>
      </c>
      <c r="D37" s="47">
        <v>5639</v>
      </c>
      <c r="E37" s="92">
        <f t="shared" si="0"/>
        <v>7.4481291009044153</v>
      </c>
      <c r="F37" s="162"/>
      <c r="G37" s="234"/>
      <c r="H37" s="236"/>
      <c r="I37"/>
      <c r="J37"/>
      <c r="K37"/>
    </row>
    <row r="38" spans="2:12" s="23" customFormat="1" ht="15.75" thickBot="1">
      <c r="B38" s="27" t="s">
        <v>56</v>
      </c>
      <c r="C38" s="87">
        <v>52</v>
      </c>
      <c r="D38" s="47">
        <v>6557</v>
      </c>
      <c r="E38" s="92">
        <f t="shared" si="0"/>
        <v>7.9304560012200698</v>
      </c>
      <c r="F38" s="160" t="s">
        <v>57</v>
      </c>
      <c r="G38" s="232"/>
      <c r="H38" s="236"/>
      <c r="I38"/>
      <c r="J38"/>
      <c r="K38"/>
    </row>
    <row r="39" spans="2:12" s="23" customFormat="1" ht="15.75" thickBot="1">
      <c r="B39" s="27" t="s">
        <v>58</v>
      </c>
      <c r="C39" s="87">
        <v>60</v>
      </c>
      <c r="D39" s="49">
        <v>7656</v>
      </c>
      <c r="E39" s="92">
        <f t="shared" si="0"/>
        <v>7.8369905956112849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68"/>
      <c r="D40" s="47"/>
      <c r="E40" s="88" t="e">
        <f>C40/D44</f>
        <v>#DIV/0!</v>
      </c>
      <c r="F40" s="162"/>
      <c r="G40" s="234"/>
      <c r="H40" s="236"/>
      <c r="I40" s="48"/>
    </row>
    <row r="41" spans="2:12" ht="15.75" thickBot="1">
      <c r="B41" s="27" t="s">
        <v>60</v>
      </c>
      <c r="C41" s="68"/>
      <c r="D41" s="47"/>
      <c r="E41" s="88" t="e">
        <f>C41/D44</f>
        <v>#DIV/0!</v>
      </c>
      <c r="F41" s="160" t="s">
        <v>61</v>
      </c>
      <c r="G41" s="235"/>
      <c r="H41" s="236"/>
      <c r="I41" s="48"/>
    </row>
    <row r="42" spans="2:12" ht="15.75" thickBot="1">
      <c r="B42" s="27" t="s">
        <v>62</v>
      </c>
      <c r="C42" s="68"/>
      <c r="D42" s="47"/>
      <c r="E42" s="88" t="e">
        <f>C42/D44</f>
        <v>#DIV/0!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69"/>
      <c r="D43" s="47"/>
      <c r="E43" s="90" t="e">
        <f>C43/D44</f>
        <v>#DIV/0!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33"/>
      <c r="D44" s="47"/>
      <c r="E44" s="91" t="e">
        <f>SUM(E32:E43)</f>
        <v>#DIV/0!</v>
      </c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10" ht="15" thickBot="1">
      <c r="B65" s="140"/>
      <c r="C65" s="197"/>
      <c r="D65" s="198"/>
      <c r="E65" s="198"/>
      <c r="F65" s="198"/>
      <c r="G65" s="198"/>
      <c r="H65" s="199"/>
    </row>
    <row r="66" spans="2:10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10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10" ht="15" thickBot="1"/>
    <row r="69" spans="2:10">
      <c r="B69" s="203" t="s">
        <v>74</v>
      </c>
      <c r="C69" s="203" t="s">
        <v>75</v>
      </c>
      <c r="D69" s="252">
        <v>2020</v>
      </c>
      <c r="E69" s="252">
        <v>2021</v>
      </c>
      <c r="F69" s="252">
        <v>2022</v>
      </c>
      <c r="G69" s="252">
        <v>2023</v>
      </c>
      <c r="H69" s="252">
        <v>2024</v>
      </c>
    </row>
    <row r="70" spans="2:10" ht="15" thickBot="1">
      <c r="B70" s="204"/>
      <c r="C70" s="251"/>
      <c r="D70" s="256">
        <v>8.8121464721643346</v>
      </c>
      <c r="E70" s="256">
        <v>9.2192123833371262</v>
      </c>
      <c r="F70" s="256">
        <v>9.9941554646405617</v>
      </c>
      <c r="G70" s="256">
        <v>9.0137165251469629</v>
      </c>
      <c r="H70" s="256">
        <v>7.8287266336475474</v>
      </c>
    </row>
    <row r="71" spans="2:10" ht="15" thickBot="1">
      <c r="B71" s="40" t="s">
        <v>76</v>
      </c>
      <c r="C71" s="205" t="s">
        <v>77</v>
      </c>
      <c r="D71" s="253"/>
      <c r="E71" s="253"/>
      <c r="F71" s="253"/>
      <c r="G71" s="254"/>
      <c r="H71" s="255" t="s">
        <v>139</v>
      </c>
    </row>
    <row r="72" spans="2:10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10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10" ht="45">
      <c r="B76" s="58" t="s">
        <v>156</v>
      </c>
      <c r="C76" s="86" t="s">
        <v>157</v>
      </c>
    </row>
    <row r="77" spans="2:10" ht="15">
      <c r="F77" s="250"/>
      <c r="G77" s="250"/>
      <c r="H77" s="250"/>
      <c r="I77" s="250"/>
      <c r="J77" s="250"/>
    </row>
  </sheetData>
  <mergeCells count="61">
    <mergeCell ref="B69:B70"/>
    <mergeCell ref="C69:C70"/>
    <mergeCell ref="C71:G71"/>
    <mergeCell ref="C72:G72"/>
    <mergeCell ref="C73:G73"/>
    <mergeCell ref="B62:B63"/>
    <mergeCell ref="C62:H63"/>
    <mergeCell ref="B64:B65"/>
    <mergeCell ref="C64:H65"/>
    <mergeCell ref="C66:H66"/>
    <mergeCell ref="C67:H67"/>
    <mergeCell ref="B45:H45"/>
    <mergeCell ref="B46:H56"/>
    <mergeCell ref="B57:H57"/>
    <mergeCell ref="B58:B59"/>
    <mergeCell ref="C58:H59"/>
    <mergeCell ref="B60:B61"/>
    <mergeCell ref="C60:H61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C22:H23"/>
    <mergeCell ref="C24:H24"/>
    <mergeCell ref="C25:H25"/>
    <mergeCell ref="C26:H26"/>
    <mergeCell ref="B27:H27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B2:B5"/>
    <mergeCell ref="C2:G2"/>
    <mergeCell ref="C3:G3"/>
    <mergeCell ref="C4:G4"/>
    <mergeCell ref="C5:G5"/>
    <mergeCell ref="C7:E7"/>
    <mergeCell ref="G7:H7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759DB35-E326-4AF5-A56C-18C8D8CD22E3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B1:P77"/>
  <sheetViews>
    <sheetView topLeftCell="A19" workbookViewId="0">
      <selection activeCell="G38" sqref="G38:G40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183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191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184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37.5" customHeight="1" thickBot="1">
      <c r="B13" s="122"/>
      <c r="C13" s="126"/>
      <c r="D13" s="127"/>
      <c r="E13" s="127"/>
      <c r="F13" s="135" t="s">
        <v>185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189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38.25" customHeight="1" thickBot="1">
      <c r="B17" s="122"/>
      <c r="C17" s="126"/>
      <c r="D17" s="127"/>
      <c r="E17" s="128"/>
      <c r="F17" s="257" t="s">
        <v>186</v>
      </c>
      <c r="G17" s="136"/>
      <c r="H17" s="258"/>
    </row>
    <row r="18" spans="2:11" ht="15" customHeight="1">
      <c r="B18" s="122"/>
      <c r="C18" s="126"/>
      <c r="D18" s="127"/>
      <c r="E18" s="127"/>
      <c r="F18" s="244" t="s">
        <v>21</v>
      </c>
      <c r="G18" s="245"/>
      <c r="H18" s="246"/>
    </row>
    <row r="19" spans="2:11" ht="34.5" customHeight="1" thickBot="1">
      <c r="B19" s="122"/>
      <c r="C19" s="126"/>
      <c r="D19" s="127"/>
      <c r="E19" s="127"/>
      <c r="F19" s="259" t="s">
        <v>186</v>
      </c>
      <c r="G19" s="260"/>
      <c r="H19" s="261"/>
    </row>
    <row r="20" spans="2:11" ht="22.5" customHeight="1" thickBot="1">
      <c r="B20" s="122"/>
      <c r="C20" s="126"/>
      <c r="D20" s="127"/>
      <c r="E20" s="128"/>
      <c r="F20" s="147" t="s">
        <v>187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/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/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9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9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94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0</v>
      </c>
      <c r="D32" s="47">
        <v>75396</v>
      </c>
      <c r="E32" s="92">
        <f>C32/D32*100000</f>
        <v>0</v>
      </c>
      <c r="F32" s="160" t="s">
        <v>49</v>
      </c>
      <c r="G32" s="232">
        <v>1.33</v>
      </c>
      <c r="H32" s="235">
        <f>(C44/D44)</f>
        <v>0</v>
      </c>
      <c r="I32"/>
      <c r="J32"/>
      <c r="K32"/>
    </row>
    <row r="33" spans="2:12" s="23" customFormat="1" ht="15.75" thickBot="1">
      <c r="B33" s="25" t="s">
        <v>50</v>
      </c>
      <c r="C33" s="46">
        <v>0</v>
      </c>
      <c r="D33" s="47">
        <v>75396</v>
      </c>
      <c r="E33" s="92">
        <f t="shared" ref="E33:E43" si="0">C33/D33*100000</f>
        <v>0</v>
      </c>
      <c r="F33" s="161"/>
      <c r="G33" s="233"/>
      <c r="H33" s="236"/>
      <c r="I33"/>
      <c r="J33"/>
      <c r="K33"/>
    </row>
    <row r="34" spans="2:12" s="23" customFormat="1" ht="15.75" thickBot="1">
      <c r="B34" s="25" t="s">
        <v>51</v>
      </c>
      <c r="C34" s="46">
        <v>1</v>
      </c>
      <c r="D34" s="47">
        <v>75396</v>
      </c>
      <c r="E34" s="92">
        <f t="shared" si="0"/>
        <v>1.3263303093002281</v>
      </c>
      <c r="F34" s="162"/>
      <c r="G34" s="234"/>
      <c r="H34" s="236"/>
      <c r="I34"/>
      <c r="J34"/>
      <c r="K34"/>
    </row>
    <row r="35" spans="2:12" s="23" customFormat="1" ht="15.75" thickBot="1">
      <c r="B35" s="25" t="s">
        <v>52</v>
      </c>
      <c r="C35" s="46">
        <v>0</v>
      </c>
      <c r="D35" s="47">
        <v>75396</v>
      </c>
      <c r="E35" s="92">
        <f t="shared" si="0"/>
        <v>0</v>
      </c>
      <c r="F35" s="161" t="s">
        <v>53</v>
      </c>
      <c r="G35" s="232">
        <v>1.33</v>
      </c>
      <c r="H35" s="236"/>
      <c r="I35"/>
      <c r="J35"/>
      <c r="K35"/>
    </row>
    <row r="36" spans="2:12" s="23" customFormat="1" ht="15.75" thickBot="1">
      <c r="B36" s="25" t="s">
        <v>54</v>
      </c>
      <c r="C36" s="46">
        <v>0</v>
      </c>
      <c r="D36" s="47">
        <v>75396</v>
      </c>
      <c r="E36" s="92">
        <f t="shared" si="0"/>
        <v>0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46">
        <v>0</v>
      </c>
      <c r="D37" s="47">
        <v>75396</v>
      </c>
      <c r="E37" s="92">
        <f t="shared" si="0"/>
        <v>0</v>
      </c>
      <c r="F37" s="162"/>
      <c r="G37" s="234"/>
      <c r="H37" s="236"/>
      <c r="I37"/>
      <c r="J37"/>
      <c r="K37"/>
    </row>
    <row r="38" spans="2:12" s="23" customFormat="1" ht="15.75" thickBot="1">
      <c r="B38" s="27" t="s">
        <v>56</v>
      </c>
      <c r="C38" s="46">
        <v>0</v>
      </c>
      <c r="D38" s="47">
        <v>75396</v>
      </c>
      <c r="E38" s="92">
        <f t="shared" si="0"/>
        <v>0</v>
      </c>
      <c r="F38" s="160" t="s">
        <v>57</v>
      </c>
      <c r="G38" s="232"/>
      <c r="H38" s="236"/>
      <c r="I38"/>
      <c r="J38"/>
      <c r="K38"/>
    </row>
    <row r="39" spans="2:12" s="23" customFormat="1" ht="15.75" thickBot="1">
      <c r="B39" s="27" t="s">
        <v>58</v>
      </c>
      <c r="C39" s="46">
        <v>0</v>
      </c>
      <c r="D39" s="47">
        <v>75396</v>
      </c>
      <c r="E39" s="92">
        <f t="shared" si="0"/>
        <v>0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68"/>
      <c r="D40" s="47">
        <v>75396</v>
      </c>
      <c r="E40" s="92">
        <f t="shared" si="0"/>
        <v>0</v>
      </c>
      <c r="F40" s="162"/>
      <c r="G40" s="234"/>
      <c r="H40" s="236"/>
      <c r="I40" s="48"/>
    </row>
    <row r="41" spans="2:12" ht="15.75" thickBot="1">
      <c r="B41" s="27" t="s">
        <v>60</v>
      </c>
      <c r="C41" s="68"/>
      <c r="D41" s="47">
        <v>75396</v>
      </c>
      <c r="E41" s="92">
        <f t="shared" si="0"/>
        <v>0</v>
      </c>
      <c r="F41" s="160" t="s">
        <v>61</v>
      </c>
      <c r="G41" s="235"/>
      <c r="H41" s="236"/>
      <c r="I41" s="48"/>
    </row>
    <row r="42" spans="2:12" ht="15.75" thickBot="1">
      <c r="B42" s="27" t="s">
        <v>62</v>
      </c>
      <c r="C42" s="68"/>
      <c r="D42" s="47">
        <v>75396</v>
      </c>
      <c r="E42" s="92">
        <f t="shared" si="0"/>
        <v>0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69"/>
      <c r="D43" s="47">
        <v>75396</v>
      </c>
      <c r="E43" s="92">
        <f t="shared" si="0"/>
        <v>0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33"/>
      <c r="D44" s="47">
        <v>75396</v>
      </c>
      <c r="E44" s="91"/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10" ht="15" thickBot="1">
      <c r="B65" s="140"/>
      <c r="C65" s="197"/>
      <c r="D65" s="198"/>
      <c r="E65" s="198"/>
      <c r="F65" s="198"/>
      <c r="G65" s="198"/>
      <c r="H65" s="199"/>
    </row>
    <row r="66" spans="2:10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10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10" ht="15" thickBot="1"/>
    <row r="69" spans="2:10">
      <c r="B69" s="203" t="s">
        <v>74</v>
      </c>
      <c r="C69" s="203" t="s">
        <v>75</v>
      </c>
      <c r="D69" s="252">
        <v>2020</v>
      </c>
      <c r="E69" s="252">
        <v>2021</v>
      </c>
      <c r="F69" s="252">
        <v>2022</v>
      </c>
      <c r="G69" s="252">
        <v>2023</v>
      </c>
      <c r="H69" s="252">
        <v>2024</v>
      </c>
    </row>
    <row r="70" spans="2:10" ht="15" thickBot="1">
      <c r="B70" s="204"/>
      <c r="C70" s="251"/>
      <c r="D70" s="256">
        <v>5.7510265582406461</v>
      </c>
      <c r="E70" s="256">
        <v>6.9029786352811238</v>
      </c>
      <c r="F70" s="256">
        <v>9.8737395554348772</v>
      </c>
      <c r="G70" s="256">
        <v>3.7932909327702404</v>
      </c>
      <c r="H70" s="256">
        <v>2.586652871184687</v>
      </c>
    </row>
    <row r="71" spans="2:10" ht="15" thickBot="1">
      <c r="B71" s="40" t="s">
        <v>76</v>
      </c>
      <c r="C71" s="205" t="s">
        <v>77</v>
      </c>
      <c r="D71" s="253"/>
      <c r="E71" s="253"/>
      <c r="F71" s="253"/>
      <c r="G71" s="254"/>
      <c r="H71" s="255" t="s">
        <v>139</v>
      </c>
    </row>
    <row r="72" spans="2:10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10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10" ht="60">
      <c r="B76" s="58" t="s">
        <v>156</v>
      </c>
      <c r="C76" s="86" t="s">
        <v>188</v>
      </c>
    </row>
    <row r="77" spans="2:10" ht="15">
      <c r="F77" s="250"/>
      <c r="G77" s="250"/>
      <c r="H77" s="250"/>
      <c r="I77" s="250"/>
      <c r="J77" s="250"/>
    </row>
  </sheetData>
  <mergeCells count="61">
    <mergeCell ref="B69:B70"/>
    <mergeCell ref="C69:C70"/>
    <mergeCell ref="C71:G71"/>
    <mergeCell ref="C72:G72"/>
    <mergeCell ref="C73:G73"/>
    <mergeCell ref="B62:B63"/>
    <mergeCell ref="C62:H63"/>
    <mergeCell ref="B64:B65"/>
    <mergeCell ref="C64:H65"/>
    <mergeCell ref="C66:H66"/>
    <mergeCell ref="C67:H67"/>
    <mergeCell ref="B45:H45"/>
    <mergeCell ref="B46:H56"/>
    <mergeCell ref="B57:H57"/>
    <mergeCell ref="B58:B59"/>
    <mergeCell ref="C58:H59"/>
    <mergeCell ref="B60:B61"/>
    <mergeCell ref="C60:H61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C22:H23"/>
    <mergeCell ref="C24:H24"/>
    <mergeCell ref="C25:H25"/>
    <mergeCell ref="C26:H26"/>
    <mergeCell ref="B27:H27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B2:B5"/>
    <mergeCell ref="C2:G2"/>
    <mergeCell ref="C3:G3"/>
    <mergeCell ref="C4:G4"/>
    <mergeCell ref="C5:G5"/>
    <mergeCell ref="C7:E7"/>
    <mergeCell ref="G7:H7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1A63AB-48FB-4CAD-BE62-4D805C4C75DF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1:P67"/>
  <sheetViews>
    <sheetView topLeftCell="A31" workbookViewId="0">
      <selection activeCell="C36" sqref="C36:D36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 t="s">
        <v>83</v>
      </c>
      <c r="H7" s="100"/>
    </row>
    <row r="8" spans="2:16" ht="16.5" customHeight="1">
      <c r="B8" s="110" t="s">
        <v>11</v>
      </c>
      <c r="C8" s="112" t="s">
        <v>84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15.75" thickBot="1">
      <c r="B10" s="8" t="s">
        <v>13</v>
      </c>
      <c r="C10" s="118" t="s">
        <v>85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86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29.25" customHeight="1" thickBot="1">
      <c r="B13" s="122"/>
      <c r="C13" s="126"/>
      <c r="D13" s="127"/>
      <c r="E13" s="127"/>
      <c r="F13" s="135" t="s">
        <v>109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87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15.75" thickBot="1">
      <c r="B17" s="122"/>
      <c r="C17" s="126"/>
      <c r="D17" s="127"/>
      <c r="E17" s="128"/>
      <c r="F17" s="126" t="s">
        <v>110</v>
      </c>
      <c r="G17" s="127"/>
      <c r="H17" s="128"/>
    </row>
    <row r="18" spans="2:11" ht="15">
      <c r="B18" s="122"/>
      <c r="C18" s="126"/>
      <c r="D18" s="127"/>
      <c r="E18" s="127"/>
      <c r="F18" s="132" t="s">
        <v>21</v>
      </c>
      <c r="G18" s="133"/>
      <c r="H18" s="134"/>
    </row>
    <row r="19" spans="2:11" ht="34.5" customHeight="1" thickBot="1">
      <c r="B19" s="122"/>
      <c r="C19" s="126"/>
      <c r="D19" s="127"/>
      <c r="E19" s="127"/>
      <c r="F19" s="135" t="s">
        <v>87</v>
      </c>
      <c r="G19" s="136"/>
      <c r="H19" s="137"/>
    </row>
    <row r="20" spans="2:11" ht="22.5" customHeight="1" thickBot="1">
      <c r="B20" s="122"/>
      <c r="C20" s="126"/>
      <c r="D20" s="127"/>
      <c r="E20" s="128"/>
      <c r="F20" s="147" t="s">
        <v>89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208" t="s">
        <v>107</v>
      </c>
      <c r="G21" s="209"/>
      <c r="H21" s="210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 t="s">
        <v>92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211"/>
      <c r="D26" s="212"/>
      <c r="E26" s="212"/>
      <c r="F26" s="212"/>
      <c r="G26" s="212"/>
      <c r="H26" s="213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8</v>
      </c>
      <c r="C31" s="42" t="s">
        <v>43</v>
      </c>
      <c r="D31" s="43" t="s">
        <v>44</v>
      </c>
      <c r="E31" s="44" t="s">
        <v>93</v>
      </c>
      <c r="F31" s="214" t="s">
        <v>94</v>
      </c>
      <c r="G31" s="215"/>
      <c r="H31" s="216"/>
      <c r="I31"/>
      <c r="J31"/>
      <c r="K31"/>
    </row>
    <row r="32" spans="2:11" ht="15">
      <c r="B32" s="45">
        <v>2024</v>
      </c>
      <c r="C32" s="46">
        <v>33</v>
      </c>
      <c r="D32" s="47">
        <v>1059626</v>
      </c>
      <c r="E32" s="73">
        <f>C32/D32*100000</f>
        <v>3.1143063684734051</v>
      </c>
      <c r="F32" s="163" t="e">
        <f>(C36/D36)</f>
        <v>#DIV/0!</v>
      </c>
      <c r="G32" s="217"/>
      <c r="H32" s="218"/>
      <c r="I32" s="48"/>
    </row>
    <row r="33" spans="2:12" ht="15">
      <c r="B33" s="49" t="s">
        <v>142</v>
      </c>
      <c r="C33" s="46">
        <v>19</v>
      </c>
      <c r="D33" s="50">
        <v>1065881</v>
      </c>
      <c r="E33" s="74">
        <f>C33/D33*100000</f>
        <v>1.7825629690368814</v>
      </c>
      <c r="F33" s="164"/>
      <c r="G33" s="219"/>
      <c r="H33" s="220"/>
      <c r="I33" s="48"/>
    </row>
    <row r="34" spans="2:12" ht="15">
      <c r="B34" s="49">
        <v>2026</v>
      </c>
      <c r="C34" s="46"/>
      <c r="D34" s="50"/>
      <c r="E34" s="74"/>
      <c r="F34" s="164"/>
      <c r="G34" s="219"/>
      <c r="H34" s="220"/>
      <c r="I34" s="48"/>
      <c r="J34" s="51"/>
      <c r="K34" s="51"/>
    </row>
    <row r="35" spans="2:12" ht="15.75" thickBot="1">
      <c r="B35" s="49">
        <v>2027</v>
      </c>
      <c r="C35" s="46"/>
      <c r="D35" s="52"/>
      <c r="E35" s="75"/>
      <c r="F35" s="164"/>
      <c r="G35" s="219"/>
      <c r="H35" s="220"/>
      <c r="I35" s="48"/>
      <c r="J35" s="51"/>
      <c r="K35" s="51"/>
    </row>
    <row r="36" spans="2:12" ht="15.75" thickBot="1">
      <c r="B36" s="32" t="s">
        <v>95</v>
      </c>
      <c r="C36" s="72"/>
      <c r="D36" s="72"/>
      <c r="E36" s="76">
        <f>SUM(E32:E35)</f>
        <v>4.896869337510287</v>
      </c>
      <c r="F36" s="165"/>
      <c r="G36" s="221"/>
      <c r="H36" s="222"/>
      <c r="I36" s="48"/>
      <c r="K36" s="53"/>
      <c r="L36" s="54"/>
    </row>
    <row r="37" spans="2:12" ht="15.75" thickBot="1">
      <c r="B37" s="173" t="s">
        <v>65</v>
      </c>
      <c r="C37" s="174"/>
      <c r="D37" s="174"/>
      <c r="E37" s="175"/>
      <c r="F37" s="175"/>
      <c r="G37" s="175"/>
      <c r="H37" s="176"/>
      <c r="J37" s="54"/>
    </row>
    <row r="38" spans="2:12" ht="27.75" customHeight="1">
      <c r="B38" s="177"/>
      <c r="C38" s="178"/>
      <c r="D38" s="178"/>
      <c r="E38" s="178"/>
      <c r="F38" s="178"/>
      <c r="G38" s="178"/>
      <c r="H38" s="179"/>
      <c r="J38" s="54"/>
    </row>
    <row r="39" spans="2:12" ht="18.75" customHeight="1">
      <c r="B39" s="180"/>
      <c r="C39" s="181"/>
      <c r="D39" s="181"/>
      <c r="E39" s="181"/>
      <c r="F39" s="181"/>
      <c r="G39" s="181"/>
      <c r="H39" s="182"/>
    </row>
    <row r="40" spans="2:12" ht="20.25" customHeight="1">
      <c r="B40" s="180"/>
      <c r="C40" s="181"/>
      <c r="D40" s="181"/>
      <c r="E40" s="181"/>
      <c r="F40" s="181"/>
      <c r="G40" s="181"/>
      <c r="H40" s="182"/>
    </row>
    <row r="41" spans="2:12" ht="19.5" customHeight="1">
      <c r="B41" s="180"/>
      <c r="C41" s="181"/>
      <c r="D41" s="181"/>
      <c r="E41" s="181"/>
      <c r="F41" s="181"/>
      <c r="G41" s="181"/>
      <c r="H41" s="182"/>
    </row>
    <row r="42" spans="2:12" ht="14.25" customHeight="1">
      <c r="B42" s="180"/>
      <c r="C42" s="181"/>
      <c r="D42" s="181"/>
      <c r="E42" s="181"/>
      <c r="F42" s="181"/>
      <c r="G42" s="181"/>
      <c r="H42" s="182"/>
    </row>
    <row r="43" spans="2:12" ht="14.25" customHeight="1">
      <c r="B43" s="180"/>
      <c r="C43" s="181"/>
      <c r="D43" s="181"/>
      <c r="E43" s="181"/>
      <c r="F43" s="181"/>
      <c r="G43" s="181"/>
      <c r="H43" s="182"/>
    </row>
    <row r="44" spans="2:12" ht="11.25" customHeight="1">
      <c r="B44" s="180"/>
      <c r="C44" s="181"/>
      <c r="D44" s="181"/>
      <c r="E44" s="181"/>
      <c r="F44" s="181"/>
      <c r="G44" s="181"/>
      <c r="H44" s="182"/>
    </row>
    <row r="45" spans="2:12" ht="18" customHeight="1">
      <c r="B45" s="180"/>
      <c r="C45" s="181"/>
      <c r="D45" s="181"/>
      <c r="E45" s="181"/>
      <c r="F45" s="181"/>
      <c r="G45" s="181"/>
      <c r="H45" s="182"/>
    </row>
    <row r="46" spans="2:12" ht="25.5" customHeight="1">
      <c r="B46" s="180"/>
      <c r="C46" s="181"/>
      <c r="D46" s="181"/>
      <c r="E46" s="181"/>
      <c r="F46" s="181"/>
      <c r="G46" s="181"/>
      <c r="H46" s="182"/>
    </row>
    <row r="47" spans="2:12" ht="20.25" customHeight="1">
      <c r="B47" s="180"/>
      <c r="C47" s="181"/>
      <c r="D47" s="181"/>
      <c r="E47" s="181"/>
      <c r="F47" s="181"/>
      <c r="G47" s="181"/>
      <c r="H47" s="182"/>
    </row>
    <row r="48" spans="2:12" ht="24.75" customHeight="1" thickBot="1">
      <c r="B48" s="180"/>
      <c r="C48" s="181"/>
      <c r="D48" s="181"/>
      <c r="E48" s="181"/>
      <c r="F48" s="181"/>
      <c r="G48" s="181"/>
      <c r="H48" s="182"/>
    </row>
    <row r="49" spans="2:8" ht="15.75" thickBot="1">
      <c r="B49" s="183" t="s">
        <v>66</v>
      </c>
      <c r="C49" s="184"/>
      <c r="D49" s="184"/>
      <c r="E49" s="184"/>
      <c r="F49" s="184"/>
      <c r="G49" s="184"/>
      <c r="H49" s="185"/>
    </row>
    <row r="50" spans="2:8" ht="15" customHeight="1">
      <c r="B50" s="186" t="s">
        <v>67</v>
      </c>
      <c r="C50" s="194"/>
      <c r="D50" s="195"/>
      <c r="E50" s="195"/>
      <c r="F50" s="195"/>
      <c r="G50" s="195"/>
      <c r="H50" s="196"/>
    </row>
    <row r="51" spans="2:8" ht="15" thickBot="1">
      <c r="B51" s="187"/>
      <c r="C51" s="197"/>
      <c r="D51" s="198"/>
      <c r="E51" s="198"/>
      <c r="F51" s="198"/>
      <c r="G51" s="198"/>
      <c r="H51" s="199"/>
    </row>
    <row r="52" spans="2:8">
      <c r="B52" s="138" t="s">
        <v>68</v>
      </c>
      <c r="C52" s="194"/>
      <c r="D52" s="195"/>
      <c r="E52" s="195"/>
      <c r="F52" s="195"/>
      <c r="G52" s="195"/>
      <c r="H52" s="196"/>
    </row>
    <row r="53" spans="2:8" ht="15" thickBot="1">
      <c r="B53" s="140"/>
      <c r="C53" s="197"/>
      <c r="D53" s="198"/>
      <c r="E53" s="198"/>
      <c r="F53" s="198"/>
      <c r="G53" s="198"/>
      <c r="H53" s="199"/>
    </row>
    <row r="54" spans="2:8">
      <c r="B54" s="138" t="s">
        <v>69</v>
      </c>
      <c r="C54" s="194"/>
      <c r="D54" s="195"/>
      <c r="E54" s="195"/>
      <c r="F54" s="195"/>
      <c r="G54" s="195"/>
      <c r="H54" s="196"/>
    </row>
    <row r="55" spans="2:8" ht="15" thickBot="1">
      <c r="B55" s="140"/>
      <c r="C55" s="197"/>
      <c r="D55" s="198"/>
      <c r="E55" s="198"/>
      <c r="F55" s="198"/>
      <c r="G55" s="198"/>
      <c r="H55" s="199"/>
    </row>
    <row r="56" spans="2:8">
      <c r="B56" s="139" t="s">
        <v>70</v>
      </c>
      <c r="C56" s="194"/>
      <c r="D56" s="195"/>
      <c r="E56" s="195"/>
      <c r="F56" s="195"/>
      <c r="G56" s="195"/>
      <c r="H56" s="196"/>
    </row>
    <row r="57" spans="2:8" ht="15" thickBot="1">
      <c r="B57" s="140"/>
      <c r="C57" s="197"/>
      <c r="D57" s="198"/>
      <c r="E57" s="198"/>
      <c r="F57" s="198"/>
      <c r="G57" s="198"/>
      <c r="H57" s="199"/>
    </row>
    <row r="58" spans="2:8" ht="27" customHeight="1" thickBot="1">
      <c r="B58" s="36" t="s">
        <v>71</v>
      </c>
      <c r="C58" s="200" t="s">
        <v>96</v>
      </c>
      <c r="D58" s="201"/>
      <c r="E58" s="201"/>
      <c r="F58" s="201"/>
      <c r="G58" s="201"/>
      <c r="H58" s="202"/>
    </row>
    <row r="59" spans="2:8" ht="25.5" customHeight="1" thickBot="1">
      <c r="B59" s="36" t="s">
        <v>73</v>
      </c>
      <c r="C59" s="170"/>
      <c r="D59" s="171"/>
      <c r="E59" s="171"/>
      <c r="F59" s="171"/>
      <c r="G59" s="171"/>
      <c r="H59" s="172"/>
    </row>
    <row r="60" spans="2:8" ht="15" thickBot="1"/>
    <row r="61" spans="2:8" ht="15" thickBot="1">
      <c r="B61" s="203" t="s">
        <v>74</v>
      </c>
      <c r="C61" s="203" t="s">
        <v>75</v>
      </c>
      <c r="D61" s="37">
        <v>2020</v>
      </c>
      <c r="E61" s="37">
        <v>2021</v>
      </c>
      <c r="F61" s="37">
        <v>2022</v>
      </c>
      <c r="G61" s="37">
        <v>2023</v>
      </c>
      <c r="H61" s="37">
        <v>2024</v>
      </c>
    </row>
    <row r="62" spans="2:8" ht="15" thickBot="1">
      <c r="B62" s="204"/>
      <c r="C62" s="204"/>
      <c r="D62" s="41">
        <v>1.08</v>
      </c>
      <c r="E62" s="41">
        <v>3.39</v>
      </c>
      <c r="F62" s="41">
        <v>3.93</v>
      </c>
      <c r="G62" s="41">
        <v>0</v>
      </c>
      <c r="H62" s="85">
        <v>3.11</v>
      </c>
    </row>
    <row r="63" spans="2:8" ht="15" thickBot="1">
      <c r="B63" s="40" t="s">
        <v>76</v>
      </c>
      <c r="C63" s="205" t="s">
        <v>77</v>
      </c>
      <c r="D63" s="206"/>
      <c r="E63" s="206"/>
      <c r="F63" s="206"/>
      <c r="G63" s="207"/>
      <c r="H63" s="41"/>
    </row>
    <row r="64" spans="2:8" ht="15" thickBot="1">
      <c r="B64" s="40" t="s">
        <v>79</v>
      </c>
      <c r="C64" s="205" t="s">
        <v>80</v>
      </c>
      <c r="D64" s="206"/>
      <c r="E64" s="206"/>
      <c r="F64" s="206"/>
      <c r="G64" s="207"/>
      <c r="H64" s="41"/>
    </row>
    <row r="65" spans="2:8" ht="15" thickBot="1">
      <c r="B65" s="40" t="s">
        <v>81</v>
      </c>
      <c r="C65" s="205" t="s">
        <v>82</v>
      </c>
      <c r="D65" s="206"/>
      <c r="E65" s="206"/>
      <c r="F65" s="206"/>
      <c r="G65" s="207"/>
      <c r="H65" s="33"/>
    </row>
    <row r="67" spans="2:8" ht="25.5">
      <c r="B67" s="58" t="s">
        <v>141</v>
      </c>
      <c r="C67" t="s">
        <v>150</v>
      </c>
    </row>
  </sheetData>
  <mergeCells count="53">
    <mergeCell ref="B56:B57"/>
    <mergeCell ref="C56:H57"/>
    <mergeCell ref="C65:G65"/>
    <mergeCell ref="C58:H58"/>
    <mergeCell ref="C59:H59"/>
    <mergeCell ref="B61:B62"/>
    <mergeCell ref="C61:C62"/>
    <mergeCell ref="C63:G63"/>
    <mergeCell ref="C64:G64"/>
    <mergeCell ref="B49:H49"/>
    <mergeCell ref="B52:B53"/>
    <mergeCell ref="C52:H53"/>
    <mergeCell ref="B54:B55"/>
    <mergeCell ref="C54:H55"/>
    <mergeCell ref="F20:H20"/>
    <mergeCell ref="B50:B51"/>
    <mergeCell ref="C50:H51"/>
    <mergeCell ref="C22:H23"/>
    <mergeCell ref="C24:H24"/>
    <mergeCell ref="C25:H25"/>
    <mergeCell ref="C26:H26"/>
    <mergeCell ref="B27:H27"/>
    <mergeCell ref="B28:B30"/>
    <mergeCell ref="E28:H28"/>
    <mergeCell ref="E29:H29"/>
    <mergeCell ref="E30:H30"/>
    <mergeCell ref="F31:H31"/>
    <mergeCell ref="F32:H36"/>
    <mergeCell ref="B37:H37"/>
    <mergeCell ref="B38:H48"/>
    <mergeCell ref="C21:E21"/>
    <mergeCell ref="F21:H21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C7:E7"/>
    <mergeCell ref="G7:H7"/>
    <mergeCell ref="B2:B5"/>
    <mergeCell ref="C2:G2"/>
    <mergeCell ref="C3:G3"/>
    <mergeCell ref="C4:G4"/>
    <mergeCell ref="C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P68"/>
  <sheetViews>
    <sheetView topLeftCell="A28" workbookViewId="0">
      <selection activeCell="C36" sqref="C36:D36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111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148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112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29.25" customHeight="1" thickBot="1">
      <c r="B13" s="122"/>
      <c r="C13" s="126"/>
      <c r="D13" s="127"/>
      <c r="E13" s="127"/>
      <c r="F13" s="135" t="s">
        <v>113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114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15.75" thickBot="1">
      <c r="B17" s="122"/>
      <c r="C17" s="126"/>
      <c r="D17" s="127"/>
      <c r="E17" s="128"/>
      <c r="F17" s="126" t="s">
        <v>88</v>
      </c>
      <c r="G17" s="127"/>
      <c r="H17" s="128"/>
    </row>
    <row r="18" spans="2:11" ht="15">
      <c r="B18" s="122"/>
      <c r="C18" s="126"/>
      <c r="D18" s="127"/>
      <c r="E18" s="127"/>
      <c r="F18" s="132" t="s">
        <v>21</v>
      </c>
      <c r="G18" s="133"/>
      <c r="H18" s="134"/>
    </row>
    <row r="19" spans="2:11" ht="34.5" customHeight="1" thickBot="1">
      <c r="B19" s="122"/>
      <c r="C19" s="126"/>
      <c r="D19" s="127"/>
      <c r="E19" s="127"/>
      <c r="F19" s="223" t="s">
        <v>114</v>
      </c>
      <c r="G19" s="224"/>
      <c r="H19" s="225"/>
    </row>
    <row r="20" spans="2:11" ht="22.5" customHeight="1" thickBot="1">
      <c r="B20" s="122"/>
      <c r="C20" s="126"/>
      <c r="D20" s="127"/>
      <c r="E20" s="128"/>
      <c r="F20" s="147" t="s">
        <v>115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 t="s">
        <v>117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211"/>
      <c r="D26" s="212"/>
      <c r="E26" s="212"/>
      <c r="F26" s="212"/>
      <c r="G26" s="212"/>
      <c r="H26" s="213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8</v>
      </c>
      <c r="C31" s="42" t="s">
        <v>43</v>
      </c>
      <c r="D31" s="43" t="s">
        <v>44</v>
      </c>
      <c r="E31" s="44" t="s">
        <v>93</v>
      </c>
      <c r="F31" s="214" t="s">
        <v>94</v>
      </c>
      <c r="G31" s="215"/>
      <c r="H31" s="216"/>
      <c r="I31"/>
      <c r="J31"/>
      <c r="K31"/>
    </row>
    <row r="32" spans="2:11" ht="15">
      <c r="B32" s="45">
        <v>2024</v>
      </c>
      <c r="C32" s="46">
        <v>0</v>
      </c>
      <c r="D32" s="47">
        <v>1059626</v>
      </c>
      <c r="E32" s="73">
        <f>C32/D32*100000</f>
        <v>0</v>
      </c>
      <c r="F32" s="163" t="e">
        <f>(C36/D36)</f>
        <v>#DIV/0!</v>
      </c>
      <c r="G32" s="217"/>
      <c r="H32" s="218"/>
      <c r="I32" s="48"/>
    </row>
    <row r="33" spans="2:12" ht="15">
      <c r="B33" s="49" t="s">
        <v>143</v>
      </c>
      <c r="C33" s="46">
        <v>5</v>
      </c>
      <c r="D33" s="50">
        <v>122629</v>
      </c>
      <c r="E33" s="74">
        <f>C33/D33*100000</f>
        <v>4.0773389654975576</v>
      </c>
      <c r="F33" s="164"/>
      <c r="G33" s="219"/>
      <c r="H33" s="220"/>
      <c r="I33" s="48"/>
    </row>
    <row r="34" spans="2:12" ht="15">
      <c r="B34" s="49">
        <v>2026</v>
      </c>
      <c r="C34" s="46"/>
      <c r="D34" s="50"/>
      <c r="E34" s="74"/>
      <c r="F34" s="164"/>
      <c r="G34" s="219"/>
      <c r="H34" s="220"/>
      <c r="I34" s="48"/>
      <c r="J34" s="51"/>
      <c r="K34" s="51"/>
    </row>
    <row r="35" spans="2:12" ht="15.75" thickBot="1">
      <c r="B35" s="49">
        <v>2027</v>
      </c>
      <c r="C35" s="46"/>
      <c r="D35" s="52"/>
      <c r="E35" s="75"/>
      <c r="F35" s="164"/>
      <c r="G35" s="219"/>
      <c r="H35" s="220"/>
      <c r="I35" s="48"/>
      <c r="J35" s="51"/>
      <c r="K35" s="51"/>
    </row>
    <row r="36" spans="2:12" ht="15.75" thickBot="1">
      <c r="B36" s="32" t="s">
        <v>95</v>
      </c>
      <c r="C36" s="33"/>
      <c r="D36" s="72"/>
      <c r="E36" s="76">
        <f>SUM(E32:E35)</f>
        <v>4.0773389654975576</v>
      </c>
      <c r="F36" s="165"/>
      <c r="G36" s="221"/>
      <c r="H36" s="222"/>
      <c r="I36" s="48"/>
      <c r="K36" s="53"/>
      <c r="L36" s="54"/>
    </row>
    <row r="37" spans="2:12" ht="15.75" thickBot="1">
      <c r="B37" s="173" t="s">
        <v>65</v>
      </c>
      <c r="C37" s="174"/>
      <c r="D37" s="174"/>
      <c r="E37" s="175"/>
      <c r="F37" s="175"/>
      <c r="G37" s="175"/>
      <c r="H37" s="176"/>
      <c r="J37" s="54"/>
    </row>
    <row r="38" spans="2:12" ht="27.75" customHeight="1">
      <c r="B38" s="177"/>
      <c r="C38" s="178"/>
      <c r="D38" s="178"/>
      <c r="E38" s="178"/>
      <c r="F38" s="178"/>
      <c r="G38" s="178"/>
      <c r="H38" s="179"/>
      <c r="J38" s="54"/>
    </row>
    <row r="39" spans="2:12" ht="18.75" customHeight="1">
      <c r="B39" s="180"/>
      <c r="C39" s="181"/>
      <c r="D39" s="181"/>
      <c r="E39" s="181"/>
      <c r="F39" s="181"/>
      <c r="G39" s="181"/>
      <c r="H39" s="182"/>
    </row>
    <row r="40" spans="2:12" ht="20.25" customHeight="1">
      <c r="B40" s="180"/>
      <c r="C40" s="181"/>
      <c r="D40" s="181"/>
      <c r="E40" s="181"/>
      <c r="F40" s="181"/>
      <c r="G40" s="181"/>
      <c r="H40" s="182"/>
    </row>
    <row r="41" spans="2:12" ht="19.5" customHeight="1">
      <c r="B41" s="180"/>
      <c r="C41" s="181"/>
      <c r="D41" s="181"/>
      <c r="E41" s="181"/>
      <c r="F41" s="181"/>
      <c r="G41" s="181"/>
      <c r="H41" s="182"/>
    </row>
    <row r="42" spans="2:12" ht="14.25" customHeight="1">
      <c r="B42" s="180"/>
      <c r="C42" s="181"/>
      <c r="D42" s="181"/>
      <c r="E42" s="181"/>
      <c r="F42" s="181"/>
      <c r="G42" s="181"/>
      <c r="H42" s="182"/>
    </row>
    <row r="43" spans="2:12" ht="14.25" customHeight="1">
      <c r="B43" s="180"/>
      <c r="C43" s="181"/>
      <c r="D43" s="181"/>
      <c r="E43" s="181"/>
      <c r="F43" s="181"/>
      <c r="G43" s="181"/>
      <c r="H43" s="182"/>
    </row>
    <row r="44" spans="2:12" ht="11.25" customHeight="1">
      <c r="B44" s="180"/>
      <c r="C44" s="181"/>
      <c r="D44" s="181"/>
      <c r="E44" s="181"/>
      <c r="F44" s="181"/>
      <c r="G44" s="181"/>
      <c r="H44" s="182"/>
    </row>
    <row r="45" spans="2:12" ht="18" customHeight="1">
      <c r="B45" s="180"/>
      <c r="C45" s="181"/>
      <c r="D45" s="181"/>
      <c r="E45" s="181"/>
      <c r="F45" s="181"/>
      <c r="G45" s="181"/>
      <c r="H45" s="182"/>
    </row>
    <row r="46" spans="2:12" ht="25.5" customHeight="1">
      <c r="B46" s="180"/>
      <c r="C46" s="181"/>
      <c r="D46" s="181"/>
      <c r="E46" s="181"/>
      <c r="F46" s="181"/>
      <c r="G46" s="181"/>
      <c r="H46" s="182"/>
    </row>
    <row r="47" spans="2:12" ht="20.25" customHeight="1">
      <c r="B47" s="180"/>
      <c r="C47" s="181"/>
      <c r="D47" s="181"/>
      <c r="E47" s="181"/>
      <c r="F47" s="181"/>
      <c r="G47" s="181"/>
      <c r="H47" s="182"/>
    </row>
    <row r="48" spans="2:12" ht="24.75" customHeight="1" thickBot="1">
      <c r="B48" s="180"/>
      <c r="C48" s="181"/>
      <c r="D48" s="181"/>
      <c r="E48" s="181"/>
      <c r="F48" s="181"/>
      <c r="G48" s="181"/>
      <c r="H48" s="182"/>
    </row>
    <row r="49" spans="2:8" ht="15.75" thickBot="1">
      <c r="B49" s="183" t="s">
        <v>66</v>
      </c>
      <c r="C49" s="184"/>
      <c r="D49" s="184"/>
      <c r="E49" s="184"/>
      <c r="F49" s="184"/>
      <c r="G49" s="184"/>
      <c r="H49" s="185"/>
    </row>
    <row r="50" spans="2:8" ht="15" customHeight="1">
      <c r="B50" s="186" t="s">
        <v>67</v>
      </c>
      <c r="C50" s="194" t="s">
        <v>140</v>
      </c>
      <c r="D50" s="195"/>
      <c r="E50" s="195"/>
      <c r="F50" s="195"/>
      <c r="G50" s="195"/>
      <c r="H50" s="196"/>
    </row>
    <row r="51" spans="2:8" ht="15" thickBot="1">
      <c r="B51" s="187"/>
      <c r="C51" s="197"/>
      <c r="D51" s="198"/>
      <c r="E51" s="198"/>
      <c r="F51" s="198"/>
      <c r="G51" s="198"/>
      <c r="H51" s="199"/>
    </row>
    <row r="52" spans="2:8">
      <c r="B52" s="138" t="s">
        <v>68</v>
      </c>
      <c r="C52" s="226" t="s">
        <v>149</v>
      </c>
      <c r="D52" s="227"/>
      <c r="E52" s="227"/>
      <c r="F52" s="227"/>
      <c r="G52" s="227"/>
      <c r="H52" s="228"/>
    </row>
    <row r="53" spans="2:8" ht="15" thickBot="1">
      <c r="B53" s="140"/>
      <c r="C53" s="229"/>
      <c r="D53" s="230"/>
      <c r="E53" s="230"/>
      <c r="F53" s="230"/>
      <c r="G53" s="230"/>
      <c r="H53" s="231"/>
    </row>
    <row r="54" spans="2:8">
      <c r="B54" s="138" t="s">
        <v>69</v>
      </c>
      <c r="C54" s="194"/>
      <c r="D54" s="195"/>
      <c r="E54" s="195"/>
      <c r="F54" s="195"/>
      <c r="G54" s="195"/>
      <c r="H54" s="196"/>
    </row>
    <row r="55" spans="2:8" ht="15" thickBot="1">
      <c r="B55" s="140"/>
      <c r="C55" s="197"/>
      <c r="D55" s="198"/>
      <c r="E55" s="198"/>
      <c r="F55" s="198"/>
      <c r="G55" s="198"/>
      <c r="H55" s="199"/>
    </row>
    <row r="56" spans="2:8">
      <c r="B56" s="139" t="s">
        <v>70</v>
      </c>
      <c r="C56" s="194"/>
      <c r="D56" s="195"/>
      <c r="E56" s="195"/>
      <c r="F56" s="195"/>
      <c r="G56" s="195"/>
      <c r="H56" s="196"/>
    </row>
    <row r="57" spans="2:8" ht="15" thickBot="1">
      <c r="B57" s="140"/>
      <c r="C57" s="197"/>
      <c r="D57" s="198"/>
      <c r="E57" s="198"/>
      <c r="F57" s="198"/>
      <c r="G57" s="198"/>
      <c r="H57" s="199"/>
    </row>
    <row r="58" spans="2:8" ht="27" customHeight="1" thickBot="1">
      <c r="B58" s="36" t="s">
        <v>71</v>
      </c>
      <c r="C58" s="200" t="s">
        <v>96</v>
      </c>
      <c r="D58" s="201"/>
      <c r="E58" s="201"/>
      <c r="F58" s="201"/>
      <c r="G58" s="201"/>
      <c r="H58" s="202"/>
    </row>
    <row r="59" spans="2:8" ht="25.5" customHeight="1" thickBot="1">
      <c r="B59" s="36" t="s">
        <v>73</v>
      </c>
      <c r="C59" s="170"/>
      <c r="D59" s="171"/>
      <c r="E59" s="171"/>
      <c r="F59" s="171"/>
      <c r="G59" s="171"/>
      <c r="H59" s="172"/>
    </row>
    <row r="60" spans="2:8" ht="15" thickBot="1"/>
    <row r="61" spans="2:8" ht="15" thickBot="1">
      <c r="B61" s="203" t="s">
        <v>74</v>
      </c>
      <c r="C61" s="203" t="s">
        <v>75</v>
      </c>
      <c r="D61" s="37">
        <v>2020</v>
      </c>
      <c r="E61" s="37">
        <v>2021</v>
      </c>
      <c r="F61" s="37">
        <v>2022</v>
      </c>
      <c r="G61" s="37">
        <v>2023</v>
      </c>
      <c r="H61" s="37">
        <v>2024</v>
      </c>
    </row>
    <row r="62" spans="2:8" ht="15" thickBot="1">
      <c r="B62" s="204"/>
      <c r="C62" s="204"/>
      <c r="D62" s="41">
        <v>0</v>
      </c>
      <c r="E62" s="41">
        <v>0</v>
      </c>
      <c r="F62" s="84" t="s">
        <v>140</v>
      </c>
      <c r="G62" s="41">
        <v>0</v>
      </c>
      <c r="H62" s="41">
        <v>0</v>
      </c>
    </row>
    <row r="63" spans="2:8" ht="15" thickBot="1">
      <c r="B63" s="40" t="s">
        <v>76</v>
      </c>
      <c r="C63" s="205" t="s">
        <v>77</v>
      </c>
      <c r="D63" s="206"/>
      <c r="E63" s="206"/>
      <c r="F63" s="206"/>
      <c r="G63" s="207"/>
      <c r="H63" s="41"/>
    </row>
    <row r="64" spans="2:8" ht="15" thickBot="1">
      <c r="B64" s="40" t="s">
        <v>79</v>
      </c>
      <c r="C64" s="205" t="s">
        <v>80</v>
      </c>
      <c r="D64" s="206"/>
      <c r="E64" s="206"/>
      <c r="F64" s="206"/>
      <c r="G64" s="207"/>
      <c r="H64" s="41"/>
    </row>
    <row r="65" spans="2:8" ht="15" thickBot="1">
      <c r="B65" s="40" t="s">
        <v>81</v>
      </c>
      <c r="C65" s="205" t="s">
        <v>82</v>
      </c>
      <c r="D65" s="206"/>
      <c r="E65" s="206"/>
      <c r="F65" s="206"/>
      <c r="G65" s="207"/>
      <c r="H65" s="33"/>
    </row>
    <row r="68" spans="2:8" ht="25.5">
      <c r="B68" s="58" t="s">
        <v>141</v>
      </c>
      <c r="C68" t="s">
        <v>151</v>
      </c>
    </row>
  </sheetData>
  <mergeCells count="53">
    <mergeCell ref="B56:B57"/>
    <mergeCell ref="C56:H57"/>
    <mergeCell ref="C65:G65"/>
    <mergeCell ref="C58:H58"/>
    <mergeCell ref="C59:H59"/>
    <mergeCell ref="B61:B62"/>
    <mergeCell ref="C61:C62"/>
    <mergeCell ref="C63:G63"/>
    <mergeCell ref="C64:G64"/>
    <mergeCell ref="B49:H49"/>
    <mergeCell ref="B52:B53"/>
    <mergeCell ref="C52:H53"/>
    <mergeCell ref="B54:B55"/>
    <mergeCell ref="C54:H55"/>
    <mergeCell ref="F20:H20"/>
    <mergeCell ref="B50:B51"/>
    <mergeCell ref="C50:H51"/>
    <mergeCell ref="C22:H23"/>
    <mergeCell ref="C24:H24"/>
    <mergeCell ref="C25:H25"/>
    <mergeCell ref="C26:H26"/>
    <mergeCell ref="B27:H27"/>
    <mergeCell ref="B28:B30"/>
    <mergeCell ref="E28:H28"/>
    <mergeCell ref="E29:H29"/>
    <mergeCell ref="E30:H30"/>
    <mergeCell ref="F31:H31"/>
    <mergeCell ref="F32:H36"/>
    <mergeCell ref="B37:H37"/>
    <mergeCell ref="B38:H48"/>
    <mergeCell ref="C21:E21"/>
    <mergeCell ref="F21:H21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C7:E7"/>
    <mergeCell ref="G7:H7"/>
    <mergeCell ref="B2:B5"/>
    <mergeCell ref="C2:G2"/>
    <mergeCell ref="C3:G3"/>
    <mergeCell ref="C4:G4"/>
    <mergeCell ref="C5:G5"/>
  </mergeCells>
  <phoneticPr fontId="1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P67"/>
  <sheetViews>
    <sheetView workbookViewId="0">
      <selection activeCell="C67" sqref="C67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 t="s">
        <v>83</v>
      </c>
      <c r="H7" s="100"/>
    </row>
    <row r="8" spans="2:16" ht="16.5" customHeight="1">
      <c r="B8" s="110" t="s">
        <v>11</v>
      </c>
      <c r="C8" s="112" t="s">
        <v>177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15.75" thickBot="1">
      <c r="B10" s="8" t="s">
        <v>13</v>
      </c>
      <c r="C10" s="118" t="s">
        <v>145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144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48" customHeight="1" thickBot="1">
      <c r="B13" s="122"/>
      <c r="C13" s="126"/>
      <c r="D13" s="127"/>
      <c r="E13" s="127"/>
      <c r="F13" s="135" t="s">
        <v>147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87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15.75" thickBot="1">
      <c r="B17" s="122"/>
      <c r="C17" s="126"/>
      <c r="D17" s="127"/>
      <c r="E17" s="128"/>
      <c r="F17" s="126" t="s">
        <v>110</v>
      </c>
      <c r="G17" s="127"/>
      <c r="H17" s="128"/>
    </row>
    <row r="18" spans="2:11" ht="15">
      <c r="B18" s="122"/>
      <c r="C18" s="126"/>
      <c r="D18" s="127"/>
      <c r="E18" s="127"/>
      <c r="F18" s="132" t="s">
        <v>21</v>
      </c>
      <c r="G18" s="133"/>
      <c r="H18" s="134"/>
    </row>
    <row r="19" spans="2:11" ht="34.5" customHeight="1" thickBot="1">
      <c r="B19" s="122"/>
      <c r="C19" s="126"/>
      <c r="D19" s="127"/>
      <c r="E19" s="127"/>
      <c r="F19" s="135" t="s">
        <v>146</v>
      </c>
      <c r="G19" s="136"/>
      <c r="H19" s="137"/>
    </row>
    <row r="20" spans="2:11" ht="22.5" customHeight="1" thickBot="1">
      <c r="B20" s="122"/>
      <c r="C20" s="126"/>
      <c r="D20" s="127"/>
      <c r="E20" s="128"/>
      <c r="F20" s="147" t="s">
        <v>89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208" t="s">
        <v>107</v>
      </c>
      <c r="G21" s="209"/>
      <c r="H21" s="210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 t="s">
        <v>92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211"/>
      <c r="D26" s="212"/>
      <c r="E26" s="212"/>
      <c r="F26" s="212"/>
      <c r="G26" s="212"/>
      <c r="H26" s="213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8</v>
      </c>
      <c r="C31" s="42" t="s">
        <v>43</v>
      </c>
      <c r="D31" s="43" t="s">
        <v>44</v>
      </c>
      <c r="E31" s="44" t="s">
        <v>93</v>
      </c>
      <c r="F31" s="214" t="s">
        <v>94</v>
      </c>
      <c r="G31" s="215"/>
      <c r="H31" s="216"/>
      <c r="I31"/>
      <c r="J31"/>
      <c r="K31"/>
    </row>
    <row r="32" spans="2:11" ht="15">
      <c r="B32" s="45">
        <v>2024</v>
      </c>
      <c r="C32" s="46">
        <v>540</v>
      </c>
      <c r="D32" s="47">
        <v>1059626</v>
      </c>
      <c r="E32" s="73">
        <f>C32/D32*100000</f>
        <v>50.961376938655718</v>
      </c>
      <c r="F32" s="163" t="e">
        <f>(C36/D36)</f>
        <v>#DIV/0!</v>
      </c>
      <c r="G32" s="217"/>
      <c r="H32" s="218"/>
      <c r="I32" s="48"/>
    </row>
    <row r="33" spans="2:12" ht="15">
      <c r="B33" s="49" t="s">
        <v>142</v>
      </c>
      <c r="C33" s="46">
        <v>355</v>
      </c>
      <c r="D33" s="50">
        <v>1065881</v>
      </c>
      <c r="E33" s="74">
        <f>C33/D33*100000</f>
        <v>33.305781789899626</v>
      </c>
      <c r="F33" s="164"/>
      <c r="G33" s="219"/>
      <c r="H33" s="220"/>
      <c r="I33" s="48"/>
    </row>
    <row r="34" spans="2:12" ht="15">
      <c r="B34" s="49">
        <v>2026</v>
      </c>
      <c r="C34" s="46"/>
      <c r="D34" s="78"/>
      <c r="E34" s="74"/>
      <c r="F34" s="164"/>
      <c r="G34" s="219"/>
      <c r="H34" s="220"/>
      <c r="I34" s="48"/>
      <c r="J34" s="51"/>
      <c r="K34" s="51"/>
    </row>
    <row r="35" spans="2:12" ht="15.75" thickBot="1">
      <c r="B35" s="49">
        <v>2027</v>
      </c>
      <c r="C35" s="46"/>
      <c r="D35" s="52"/>
      <c r="E35" s="75"/>
      <c r="F35" s="164"/>
      <c r="G35" s="219"/>
      <c r="H35" s="220"/>
      <c r="I35" s="48"/>
      <c r="J35" s="51"/>
      <c r="K35" s="51"/>
    </row>
    <row r="36" spans="2:12" ht="15.75" thickBot="1">
      <c r="B36" s="32" t="s">
        <v>95</v>
      </c>
      <c r="C36" s="72"/>
      <c r="D36" s="72"/>
      <c r="E36" s="76">
        <f>SUM(E32:E35)</f>
        <v>84.267158728555344</v>
      </c>
      <c r="F36" s="165"/>
      <c r="G36" s="221"/>
      <c r="H36" s="222"/>
      <c r="I36" s="48"/>
      <c r="K36" s="53"/>
      <c r="L36" s="54"/>
    </row>
    <row r="37" spans="2:12" ht="15.75" thickBot="1">
      <c r="B37" s="173" t="s">
        <v>65</v>
      </c>
      <c r="C37" s="174"/>
      <c r="D37" s="174"/>
      <c r="E37" s="175"/>
      <c r="F37" s="175"/>
      <c r="G37" s="175"/>
      <c r="H37" s="176"/>
      <c r="J37" s="54"/>
    </row>
    <row r="38" spans="2:12" ht="27.75" customHeight="1">
      <c r="B38" s="177"/>
      <c r="C38" s="178"/>
      <c r="D38" s="178"/>
      <c r="E38" s="178"/>
      <c r="F38" s="178"/>
      <c r="G38" s="178"/>
      <c r="H38" s="179"/>
      <c r="J38" s="54"/>
    </row>
    <row r="39" spans="2:12" ht="18.75" customHeight="1">
      <c r="B39" s="180"/>
      <c r="C39" s="181"/>
      <c r="D39" s="181"/>
      <c r="E39" s="181"/>
      <c r="F39" s="181"/>
      <c r="G39" s="181"/>
      <c r="H39" s="182"/>
    </row>
    <row r="40" spans="2:12" ht="20.25" customHeight="1">
      <c r="B40" s="180"/>
      <c r="C40" s="181"/>
      <c r="D40" s="181"/>
      <c r="E40" s="181"/>
      <c r="F40" s="181"/>
      <c r="G40" s="181"/>
      <c r="H40" s="182"/>
    </row>
    <row r="41" spans="2:12" ht="19.5" customHeight="1">
      <c r="B41" s="180"/>
      <c r="C41" s="181"/>
      <c r="D41" s="181"/>
      <c r="E41" s="181"/>
      <c r="F41" s="181"/>
      <c r="G41" s="181"/>
      <c r="H41" s="182"/>
    </row>
    <row r="42" spans="2:12" ht="14.25" customHeight="1">
      <c r="B42" s="180"/>
      <c r="C42" s="181"/>
      <c r="D42" s="181"/>
      <c r="E42" s="181"/>
      <c r="F42" s="181"/>
      <c r="G42" s="181"/>
      <c r="H42" s="182"/>
    </row>
    <row r="43" spans="2:12" ht="14.25" customHeight="1">
      <c r="B43" s="180"/>
      <c r="C43" s="181"/>
      <c r="D43" s="181"/>
      <c r="E43" s="181"/>
      <c r="F43" s="181"/>
      <c r="G43" s="181"/>
      <c r="H43" s="182"/>
    </row>
    <row r="44" spans="2:12" ht="11.25" customHeight="1">
      <c r="B44" s="180"/>
      <c r="C44" s="181"/>
      <c r="D44" s="181"/>
      <c r="E44" s="181"/>
      <c r="F44" s="181"/>
      <c r="G44" s="181"/>
      <c r="H44" s="182"/>
    </row>
    <row r="45" spans="2:12" ht="18" customHeight="1">
      <c r="B45" s="180"/>
      <c r="C45" s="181"/>
      <c r="D45" s="181"/>
      <c r="E45" s="181"/>
      <c r="F45" s="181"/>
      <c r="G45" s="181"/>
      <c r="H45" s="182"/>
    </row>
    <row r="46" spans="2:12" ht="25.5" customHeight="1">
      <c r="B46" s="180"/>
      <c r="C46" s="181"/>
      <c r="D46" s="181"/>
      <c r="E46" s="181"/>
      <c r="F46" s="181"/>
      <c r="G46" s="181"/>
      <c r="H46" s="182"/>
    </row>
    <row r="47" spans="2:12" ht="20.25" customHeight="1">
      <c r="B47" s="180"/>
      <c r="C47" s="181"/>
      <c r="D47" s="181"/>
      <c r="E47" s="181"/>
      <c r="F47" s="181"/>
      <c r="G47" s="181"/>
      <c r="H47" s="182"/>
    </row>
    <row r="48" spans="2:12" ht="24.75" customHeight="1" thickBot="1">
      <c r="B48" s="180"/>
      <c r="C48" s="181"/>
      <c r="D48" s="181"/>
      <c r="E48" s="181"/>
      <c r="F48" s="181"/>
      <c r="G48" s="181"/>
      <c r="H48" s="182"/>
    </row>
    <row r="49" spans="2:8" ht="15.75" thickBot="1">
      <c r="B49" s="183" t="s">
        <v>66</v>
      </c>
      <c r="C49" s="184"/>
      <c r="D49" s="184"/>
      <c r="E49" s="184"/>
      <c r="F49" s="184"/>
      <c r="G49" s="184"/>
      <c r="H49" s="185"/>
    </row>
    <row r="50" spans="2:8" ht="15" customHeight="1">
      <c r="B50" s="186" t="s">
        <v>67</v>
      </c>
      <c r="C50" s="194"/>
      <c r="D50" s="195"/>
      <c r="E50" s="195"/>
      <c r="F50" s="195"/>
      <c r="G50" s="195"/>
      <c r="H50" s="196"/>
    </row>
    <row r="51" spans="2:8" ht="15" thickBot="1">
      <c r="B51" s="187"/>
      <c r="C51" s="197"/>
      <c r="D51" s="198"/>
      <c r="E51" s="198"/>
      <c r="F51" s="198"/>
      <c r="G51" s="198"/>
      <c r="H51" s="199"/>
    </row>
    <row r="52" spans="2:8">
      <c r="B52" s="138" t="s">
        <v>68</v>
      </c>
      <c r="C52" s="194"/>
      <c r="D52" s="195"/>
      <c r="E52" s="195"/>
      <c r="F52" s="195"/>
      <c r="G52" s="195"/>
      <c r="H52" s="196"/>
    </row>
    <row r="53" spans="2:8" ht="15" thickBot="1">
      <c r="B53" s="140"/>
      <c r="C53" s="197"/>
      <c r="D53" s="198"/>
      <c r="E53" s="198"/>
      <c r="F53" s="198"/>
      <c r="G53" s="198"/>
      <c r="H53" s="199"/>
    </row>
    <row r="54" spans="2:8">
      <c r="B54" s="138" t="s">
        <v>69</v>
      </c>
      <c r="C54" s="194"/>
      <c r="D54" s="195"/>
      <c r="E54" s="195"/>
      <c r="F54" s="195"/>
      <c r="G54" s="195"/>
      <c r="H54" s="196"/>
    </row>
    <row r="55" spans="2:8" ht="15" thickBot="1">
      <c r="B55" s="140"/>
      <c r="C55" s="197"/>
      <c r="D55" s="198"/>
      <c r="E55" s="198"/>
      <c r="F55" s="198"/>
      <c r="G55" s="198"/>
      <c r="H55" s="199"/>
    </row>
    <row r="56" spans="2:8">
      <c r="B56" s="139" t="s">
        <v>70</v>
      </c>
      <c r="C56" s="194"/>
      <c r="D56" s="195"/>
      <c r="E56" s="195"/>
      <c r="F56" s="195"/>
      <c r="G56" s="195"/>
      <c r="H56" s="196"/>
    </row>
    <row r="57" spans="2:8" ht="15" thickBot="1">
      <c r="B57" s="140"/>
      <c r="C57" s="197"/>
      <c r="D57" s="198"/>
      <c r="E57" s="198"/>
      <c r="F57" s="198"/>
      <c r="G57" s="198"/>
      <c r="H57" s="199"/>
    </row>
    <row r="58" spans="2:8" ht="27" customHeight="1" thickBot="1">
      <c r="B58" s="36" t="s">
        <v>71</v>
      </c>
      <c r="C58" s="200" t="s">
        <v>96</v>
      </c>
      <c r="D58" s="201"/>
      <c r="E58" s="201"/>
      <c r="F58" s="201"/>
      <c r="G58" s="201"/>
      <c r="H58" s="202"/>
    </row>
    <row r="59" spans="2:8" ht="25.5" customHeight="1" thickBot="1">
      <c r="B59" s="36" t="s">
        <v>73</v>
      </c>
      <c r="C59" s="170"/>
      <c r="D59" s="171"/>
      <c r="E59" s="171"/>
      <c r="F59" s="171"/>
      <c r="G59" s="171"/>
      <c r="H59" s="172"/>
    </row>
    <row r="60" spans="2:8" ht="15" thickBot="1"/>
    <row r="61" spans="2:8" ht="15" thickBot="1">
      <c r="B61" s="203" t="s">
        <v>74</v>
      </c>
      <c r="C61" s="203" t="s">
        <v>75</v>
      </c>
      <c r="D61" s="37">
        <v>2020</v>
      </c>
      <c r="E61" s="37">
        <v>2021</v>
      </c>
      <c r="F61" s="37">
        <v>2022</v>
      </c>
      <c r="G61" s="37">
        <v>2023</v>
      </c>
      <c r="H61" s="37">
        <v>2024</v>
      </c>
    </row>
    <row r="62" spans="2:8" ht="15" thickBot="1">
      <c r="B62" s="204"/>
      <c r="C62" s="204"/>
      <c r="D62" s="77">
        <v>19.75</v>
      </c>
      <c r="E62" s="84">
        <v>30.13</v>
      </c>
      <c r="F62" s="84">
        <v>40.549999999999997</v>
      </c>
      <c r="G62" s="84">
        <v>41.73</v>
      </c>
      <c r="H62" s="77">
        <v>50.96</v>
      </c>
    </row>
    <row r="63" spans="2:8" ht="15" thickBot="1">
      <c r="B63" s="40" t="s">
        <v>76</v>
      </c>
      <c r="C63" s="205" t="s">
        <v>77</v>
      </c>
      <c r="D63" s="206"/>
      <c r="E63" s="206"/>
      <c r="F63" s="206"/>
      <c r="G63" s="207"/>
      <c r="H63" s="41"/>
    </row>
    <row r="64" spans="2:8" ht="15" thickBot="1">
      <c r="B64" s="40" t="s">
        <v>79</v>
      </c>
      <c r="C64" s="205" t="s">
        <v>80</v>
      </c>
      <c r="D64" s="206"/>
      <c r="E64" s="206"/>
      <c r="F64" s="206"/>
      <c r="G64" s="207"/>
      <c r="H64" s="41"/>
    </row>
    <row r="65" spans="2:8" ht="15" thickBot="1">
      <c r="B65" s="40" t="s">
        <v>81</v>
      </c>
      <c r="C65" s="205" t="s">
        <v>82</v>
      </c>
      <c r="D65" s="206"/>
      <c r="E65" s="206"/>
      <c r="F65" s="206"/>
      <c r="G65" s="207"/>
      <c r="H65" s="33"/>
    </row>
    <row r="67" spans="2:8" ht="25.5">
      <c r="B67" s="58" t="s">
        <v>141</v>
      </c>
      <c r="C67" t="s">
        <v>150</v>
      </c>
    </row>
  </sheetData>
  <mergeCells count="53">
    <mergeCell ref="C7:E7"/>
    <mergeCell ref="G7:H7"/>
    <mergeCell ref="B2:B5"/>
    <mergeCell ref="C2:G2"/>
    <mergeCell ref="C3:G3"/>
    <mergeCell ref="C4:G4"/>
    <mergeCell ref="C5:G5"/>
    <mergeCell ref="C21:E21"/>
    <mergeCell ref="F21:H21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B50:B51"/>
    <mergeCell ref="C50:H51"/>
    <mergeCell ref="C22:H23"/>
    <mergeCell ref="C24:H24"/>
    <mergeCell ref="C25:H25"/>
    <mergeCell ref="C26:H26"/>
    <mergeCell ref="B27:H27"/>
    <mergeCell ref="B28:B30"/>
    <mergeCell ref="E28:H28"/>
    <mergeCell ref="E29:H29"/>
    <mergeCell ref="E30:H30"/>
    <mergeCell ref="F31:H31"/>
    <mergeCell ref="F32:H36"/>
    <mergeCell ref="B37:H37"/>
    <mergeCell ref="B38:H48"/>
    <mergeCell ref="B49:H49"/>
    <mergeCell ref="B52:B53"/>
    <mergeCell ref="C52:H53"/>
    <mergeCell ref="B54:B55"/>
    <mergeCell ref="C54:H55"/>
    <mergeCell ref="B56:B57"/>
    <mergeCell ref="C56:H57"/>
    <mergeCell ref="C65:G65"/>
    <mergeCell ref="C58:H58"/>
    <mergeCell ref="C59:H59"/>
    <mergeCell ref="B61:B62"/>
    <mergeCell ref="C61:C62"/>
    <mergeCell ref="C63:G63"/>
    <mergeCell ref="C64:G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78"/>
  <sheetViews>
    <sheetView topLeftCell="A52" workbookViewId="0">
      <selection activeCell="C77" sqref="C77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 t="s">
        <v>10</v>
      </c>
      <c r="H7" s="100"/>
    </row>
    <row r="8" spans="2:16" ht="16.5" customHeight="1">
      <c r="B8" s="110" t="s">
        <v>11</v>
      </c>
      <c r="C8" s="112" t="s">
        <v>118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44.25" customHeight="1" thickBot="1">
      <c r="B10" s="8" t="s">
        <v>13</v>
      </c>
      <c r="C10" s="118" t="s">
        <v>119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120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60.75" customHeight="1" thickBot="1">
      <c r="B13" s="122"/>
      <c r="C13" s="126"/>
      <c r="D13" s="127"/>
      <c r="E13" s="127"/>
      <c r="F13" s="135" t="s">
        <v>121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19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8" ht="15.75" thickBot="1">
      <c r="B17" s="122"/>
      <c r="C17" s="126"/>
      <c r="D17" s="127"/>
      <c r="E17" s="128"/>
      <c r="F17" s="126" t="s">
        <v>122</v>
      </c>
      <c r="G17" s="127"/>
      <c r="H17" s="128"/>
    </row>
    <row r="18" spans="2:8" ht="15">
      <c r="B18" s="122"/>
      <c r="C18" s="126"/>
      <c r="D18" s="127"/>
      <c r="E18" s="127"/>
      <c r="F18" s="132" t="s">
        <v>21</v>
      </c>
      <c r="G18" s="133"/>
      <c r="H18" s="134"/>
    </row>
    <row r="19" spans="2:8" ht="30.75" customHeight="1" thickBot="1">
      <c r="B19" s="122"/>
      <c r="C19" s="126"/>
      <c r="D19" s="127"/>
      <c r="E19" s="127"/>
      <c r="F19" s="135" t="s">
        <v>152</v>
      </c>
      <c r="G19" s="136"/>
      <c r="H19" s="137"/>
    </row>
    <row r="20" spans="2:8" ht="22.5" customHeight="1" thickBot="1">
      <c r="B20" s="122"/>
      <c r="C20" s="126"/>
      <c r="D20" s="127"/>
      <c r="E20" s="128"/>
      <c r="F20" s="147" t="s">
        <v>123</v>
      </c>
      <c r="G20" s="133"/>
      <c r="H20" s="148"/>
    </row>
    <row r="21" spans="2:8" ht="29.25" customHeight="1" thickBot="1">
      <c r="B21" s="8" t="s">
        <v>23</v>
      </c>
      <c r="C21" s="118" t="s">
        <v>124</v>
      </c>
      <c r="D21" s="119"/>
      <c r="E21" s="120"/>
      <c r="F21" s="208" t="s">
        <v>153</v>
      </c>
      <c r="G21" s="209"/>
      <c r="H21" s="210"/>
    </row>
    <row r="22" spans="2:8" ht="15" customHeight="1">
      <c r="B22" s="9" t="s">
        <v>25</v>
      </c>
      <c r="C22" s="126" t="s">
        <v>26</v>
      </c>
      <c r="D22" s="127"/>
      <c r="E22" s="127"/>
      <c r="F22" s="127"/>
      <c r="G22" s="127"/>
      <c r="H22" s="128"/>
    </row>
    <row r="23" spans="2:8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8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8" ht="78" customHeight="1" thickBot="1">
      <c r="B25" s="8" t="s">
        <v>30</v>
      </c>
      <c r="C25" s="118" t="s">
        <v>125</v>
      </c>
      <c r="D25" s="119"/>
      <c r="E25" s="119"/>
      <c r="F25" s="119"/>
      <c r="G25" s="119"/>
      <c r="H25" s="120"/>
    </row>
    <row r="26" spans="2:8" ht="36" customHeight="1" thickBot="1">
      <c r="B26" s="12" t="s">
        <v>32</v>
      </c>
      <c r="C26" s="152" t="s">
        <v>126</v>
      </c>
      <c r="D26" s="153"/>
      <c r="E26" s="153"/>
      <c r="F26" s="153"/>
      <c r="G26" s="153"/>
      <c r="H26" s="154"/>
    </row>
    <row r="27" spans="2:8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8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8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8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8" s="23" customFormat="1" ht="15.75" thickBot="1">
      <c r="B31" s="19" t="s">
        <v>42</v>
      </c>
      <c r="C31" s="20" t="s">
        <v>43</v>
      </c>
      <c r="D31" s="42" t="s">
        <v>44</v>
      </c>
      <c r="E31" s="65" t="s">
        <v>190</v>
      </c>
      <c r="F31" s="158" t="s">
        <v>46</v>
      </c>
      <c r="G31" s="159"/>
      <c r="H31" s="22" t="s">
        <v>47</v>
      </c>
    </row>
    <row r="32" spans="2:8" ht="15.75" thickBot="1">
      <c r="B32" s="24" t="s">
        <v>48</v>
      </c>
      <c r="C32" s="59">
        <v>0</v>
      </c>
      <c r="D32" s="45">
        <v>1002</v>
      </c>
      <c r="E32" s="262">
        <f>(C32/D32)*100000</f>
        <v>0</v>
      </c>
      <c r="F32" s="160" t="s">
        <v>49</v>
      </c>
      <c r="G32" s="232">
        <f>(SUM(C32:C34)/SUM(D32:D34))*100000</f>
        <v>0</v>
      </c>
      <c r="H32" s="235" t="e">
        <f>(C44/D44)*100</f>
        <v>#DIV/0!</v>
      </c>
    </row>
    <row r="33" spans="2:8" ht="15.75" thickBot="1">
      <c r="B33" s="25" t="s">
        <v>50</v>
      </c>
      <c r="C33" s="59">
        <v>0</v>
      </c>
      <c r="D33" s="49">
        <v>1801</v>
      </c>
      <c r="E33" s="80">
        <f t="shared" ref="E33:E43" si="0">(C33/D33)*100000</f>
        <v>0</v>
      </c>
      <c r="F33" s="161"/>
      <c r="G33" s="233"/>
      <c r="H33" s="236"/>
    </row>
    <row r="34" spans="2:8" ht="15.75" thickBot="1">
      <c r="B34" s="25" t="s">
        <v>51</v>
      </c>
      <c r="C34" s="59">
        <v>0</v>
      </c>
      <c r="D34" s="49">
        <v>2698</v>
      </c>
      <c r="E34" s="80">
        <f t="shared" si="0"/>
        <v>0</v>
      </c>
      <c r="F34" s="162"/>
      <c r="G34" s="234"/>
      <c r="H34" s="236"/>
    </row>
    <row r="35" spans="2:8" ht="15.75" thickBot="1">
      <c r="B35" s="25" t="s">
        <v>52</v>
      </c>
      <c r="C35" s="59">
        <v>0</v>
      </c>
      <c r="D35" s="49">
        <v>3710</v>
      </c>
      <c r="E35" s="80">
        <f t="shared" si="0"/>
        <v>0</v>
      </c>
      <c r="F35" s="161" t="s">
        <v>53</v>
      </c>
      <c r="G35" s="232">
        <v>13.06</v>
      </c>
      <c r="H35" s="236"/>
    </row>
    <row r="36" spans="2:8" ht="15.75" thickBot="1">
      <c r="B36" s="25" t="s">
        <v>54</v>
      </c>
      <c r="C36" s="59">
        <v>1</v>
      </c>
      <c r="D36" s="49">
        <v>4578</v>
      </c>
      <c r="E36" s="80">
        <f t="shared" si="0"/>
        <v>21.8435998252512</v>
      </c>
      <c r="F36" s="161"/>
      <c r="G36" s="233"/>
      <c r="H36" s="236"/>
    </row>
    <row r="37" spans="2:8" ht="15.75" thickBot="1">
      <c r="B37" s="25" t="s">
        <v>55</v>
      </c>
      <c r="C37" s="59">
        <v>1</v>
      </c>
      <c r="D37" s="49">
        <v>5639</v>
      </c>
      <c r="E37" s="80">
        <f t="shared" si="0"/>
        <v>17.733640716439083</v>
      </c>
      <c r="F37" s="162"/>
      <c r="G37" s="234"/>
      <c r="H37" s="236"/>
    </row>
    <row r="38" spans="2:8" ht="15.75" thickBot="1">
      <c r="B38" s="27" t="s">
        <v>56</v>
      </c>
      <c r="C38" s="59">
        <v>1</v>
      </c>
      <c r="D38" s="49">
        <v>6557</v>
      </c>
      <c r="E38" s="80">
        <f t="shared" si="0"/>
        <v>15.250876925423213</v>
      </c>
      <c r="F38" s="160" t="s">
        <v>57</v>
      </c>
      <c r="G38" s="232"/>
      <c r="H38" s="236"/>
    </row>
    <row r="39" spans="2:8" ht="15">
      <c r="B39" s="27" t="s">
        <v>58</v>
      </c>
      <c r="C39" s="59">
        <v>1</v>
      </c>
      <c r="D39" s="49">
        <v>7656</v>
      </c>
      <c r="E39" s="80">
        <f t="shared" si="0"/>
        <v>13.061650992685477</v>
      </c>
      <c r="F39" s="161"/>
      <c r="G39" s="233"/>
      <c r="H39" s="236"/>
    </row>
    <row r="40" spans="2:8" ht="15.75" thickBot="1">
      <c r="B40" s="27" t="s">
        <v>59</v>
      </c>
      <c r="C40" s="61"/>
      <c r="D40" s="49"/>
      <c r="E40" s="80" t="e">
        <f t="shared" si="0"/>
        <v>#DIV/0!</v>
      </c>
      <c r="F40" s="162"/>
      <c r="G40" s="234"/>
      <c r="H40" s="236"/>
    </row>
    <row r="41" spans="2:8" ht="15">
      <c r="B41" s="27" t="s">
        <v>60</v>
      </c>
      <c r="C41" s="61"/>
      <c r="D41" s="49"/>
      <c r="E41" s="80" t="e">
        <f t="shared" si="0"/>
        <v>#DIV/0!</v>
      </c>
      <c r="F41" s="160" t="s">
        <v>61</v>
      </c>
      <c r="G41" s="235"/>
      <c r="H41" s="236"/>
    </row>
    <row r="42" spans="2:8" ht="15">
      <c r="B42" s="27" t="s">
        <v>62</v>
      </c>
      <c r="C42" s="61"/>
      <c r="D42" s="49"/>
      <c r="E42" s="80" t="e">
        <f t="shared" si="0"/>
        <v>#DIV/0!</v>
      </c>
      <c r="F42" s="161"/>
      <c r="G42" s="236"/>
      <c r="H42" s="236"/>
    </row>
    <row r="43" spans="2:8" ht="15.75" thickBot="1">
      <c r="B43" s="29" t="s">
        <v>63</v>
      </c>
      <c r="C43" s="81"/>
      <c r="D43" s="82"/>
      <c r="E43" s="263" t="e">
        <f t="shared" si="0"/>
        <v>#DIV/0!</v>
      </c>
      <c r="F43" s="161"/>
      <c r="G43" s="236"/>
      <c r="H43" s="236"/>
    </row>
    <row r="44" spans="2:8" ht="15.75" thickBot="1">
      <c r="B44" s="32" t="s">
        <v>64</v>
      </c>
      <c r="C44" s="71"/>
      <c r="D44" s="72"/>
      <c r="E44" s="76" t="e">
        <f t="shared" ref="E44" si="1">(C44/D44)*100</f>
        <v>#DIV/0!</v>
      </c>
      <c r="F44" s="169"/>
      <c r="G44" s="237"/>
      <c r="H44" s="237"/>
    </row>
    <row r="45" spans="2:8" ht="15.75" thickBot="1">
      <c r="B45" s="173" t="s">
        <v>65</v>
      </c>
      <c r="C45" s="174"/>
      <c r="D45" s="174"/>
      <c r="E45" s="175"/>
      <c r="F45" s="175"/>
      <c r="G45" s="175"/>
      <c r="H45" s="176"/>
    </row>
    <row r="46" spans="2:8" ht="27.75" customHeight="1">
      <c r="B46" s="177"/>
      <c r="C46" s="178"/>
      <c r="D46" s="178"/>
      <c r="E46" s="178"/>
      <c r="F46" s="178"/>
      <c r="G46" s="178"/>
      <c r="H46" s="179"/>
    </row>
    <row r="47" spans="2:8" ht="18.75" customHeight="1">
      <c r="B47" s="180"/>
      <c r="C47" s="181"/>
      <c r="D47" s="181"/>
      <c r="E47" s="181"/>
      <c r="F47" s="181"/>
      <c r="G47" s="181"/>
      <c r="H47" s="182"/>
    </row>
    <row r="48" spans="2:8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8" ht="15" thickBot="1">
      <c r="B65" s="140"/>
      <c r="C65" s="197"/>
      <c r="D65" s="198"/>
      <c r="E65" s="198"/>
      <c r="F65" s="198"/>
      <c r="G65" s="198"/>
      <c r="H65" s="199"/>
    </row>
    <row r="66" spans="2:8" ht="27" customHeight="1" thickBot="1">
      <c r="B66" s="36" t="s">
        <v>71</v>
      </c>
      <c r="C66" s="200" t="s">
        <v>72</v>
      </c>
      <c r="D66" s="201"/>
      <c r="E66" s="201"/>
      <c r="F66" s="201"/>
      <c r="G66" s="201"/>
      <c r="H66" s="202"/>
    </row>
    <row r="67" spans="2:8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8" ht="15" thickBot="1"/>
    <row r="69" spans="2:8" ht="15" thickBot="1">
      <c r="B69" s="203" t="s">
        <v>74</v>
      </c>
      <c r="C69" s="203" t="s">
        <v>75</v>
      </c>
      <c r="D69" s="37">
        <v>2020</v>
      </c>
      <c r="E69" s="37">
        <v>2021</v>
      </c>
      <c r="F69" s="37">
        <v>2022</v>
      </c>
      <c r="G69" s="37">
        <v>2023</v>
      </c>
      <c r="H69" s="37">
        <v>2024</v>
      </c>
    </row>
    <row r="70" spans="2:8" ht="15" thickBot="1">
      <c r="B70" s="204"/>
      <c r="C70" s="204"/>
      <c r="D70" s="41">
        <v>83.36</v>
      </c>
      <c r="E70" s="41">
        <v>73.98</v>
      </c>
      <c r="F70" s="84">
        <v>58.45</v>
      </c>
      <c r="G70" s="41">
        <v>65.319999999999993</v>
      </c>
      <c r="H70" s="38">
        <v>0</v>
      </c>
    </row>
    <row r="71" spans="2:8" ht="15" thickBot="1">
      <c r="B71" s="40" t="s">
        <v>76</v>
      </c>
      <c r="C71" s="205" t="s">
        <v>77</v>
      </c>
      <c r="D71" s="206"/>
      <c r="E71" s="206"/>
      <c r="F71" s="206"/>
      <c r="G71" s="207"/>
      <c r="H71" s="41" t="s">
        <v>78</v>
      </c>
    </row>
    <row r="72" spans="2:8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78</v>
      </c>
    </row>
    <row r="73" spans="2:8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5" spans="2:8">
      <c r="D75" s="79"/>
    </row>
    <row r="76" spans="2:8">
      <c r="D76" s="79"/>
    </row>
    <row r="77" spans="2:8" ht="30">
      <c r="B77" s="86" t="s">
        <v>155</v>
      </c>
      <c r="C77" s="264" t="s">
        <v>192</v>
      </c>
      <c r="D77" s="79"/>
    </row>
    <row r="78" spans="2:8">
      <c r="D78" s="79"/>
    </row>
  </sheetData>
  <mergeCells count="61">
    <mergeCell ref="B69:B70"/>
    <mergeCell ref="C69:C70"/>
    <mergeCell ref="C71:G71"/>
    <mergeCell ref="C72:G72"/>
    <mergeCell ref="C73:G73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C7:E7"/>
    <mergeCell ref="G7:H7"/>
    <mergeCell ref="B2:B5"/>
    <mergeCell ref="C2:G2"/>
    <mergeCell ref="C3:G3"/>
    <mergeCell ref="C4:G4"/>
    <mergeCell ref="C5:G5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D79FDD9-A1D5-42EA-80E5-040437BC60F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0.21</xm:f>
              </x14:cfvo>
              <x14:cfIcon iconSet="3TrafficLights1" iconId="0"/>
              <x14:cfIcon iconSet="3TrafficLights1" iconId="2"/>
              <x14:cfIcon iconSet="3TrafficLights1" iconId="0"/>
            </x14:iconSet>
          </x14:cfRule>
          <xm:sqref>H32:H44 E44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76"/>
  <sheetViews>
    <sheetView topLeftCell="A46" workbookViewId="0">
      <selection activeCell="B76" sqref="B76:C76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127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128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129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29.25" customHeight="1" thickBot="1">
      <c r="B13" s="122"/>
      <c r="C13" s="126"/>
      <c r="D13" s="127"/>
      <c r="E13" s="127"/>
      <c r="F13" s="135" t="s">
        <v>130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131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15.75" thickBot="1">
      <c r="B17" s="122"/>
      <c r="C17" s="126"/>
      <c r="D17" s="127"/>
      <c r="E17" s="128"/>
      <c r="F17" s="126" t="s">
        <v>132</v>
      </c>
      <c r="G17" s="127"/>
      <c r="H17" s="128"/>
    </row>
    <row r="18" spans="2:11" ht="15">
      <c r="B18" s="122"/>
      <c r="C18" s="126"/>
      <c r="D18" s="127"/>
      <c r="E18" s="127"/>
      <c r="F18" s="132" t="s">
        <v>21</v>
      </c>
      <c r="G18" s="133"/>
      <c r="H18" s="134"/>
    </row>
    <row r="19" spans="2:11" ht="34.5" customHeight="1" thickBot="1">
      <c r="B19" s="122"/>
      <c r="C19" s="126"/>
      <c r="D19" s="127"/>
      <c r="E19" s="127"/>
      <c r="F19" s="223" t="s">
        <v>154</v>
      </c>
      <c r="G19" s="224"/>
      <c r="H19" s="225"/>
    </row>
    <row r="20" spans="2:11" ht="22.5" customHeight="1" thickBot="1">
      <c r="B20" s="122"/>
      <c r="C20" s="126"/>
      <c r="D20" s="127"/>
      <c r="E20" s="128"/>
      <c r="F20" s="147" t="s">
        <v>133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 t="s">
        <v>134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 t="s">
        <v>135</v>
      </c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4</v>
      </c>
      <c r="D32" s="50">
        <v>40355</v>
      </c>
      <c r="E32" s="92">
        <f>C32/D32*1000</f>
        <v>9.9120307272952554E-2</v>
      </c>
      <c r="F32" s="160" t="s">
        <v>49</v>
      </c>
      <c r="G32" s="238">
        <v>0.22</v>
      </c>
      <c r="H32" s="235">
        <f>(C44/D44)</f>
        <v>0</v>
      </c>
      <c r="I32"/>
      <c r="J32"/>
      <c r="K32"/>
    </row>
    <row r="33" spans="2:12" s="23" customFormat="1" ht="15.75" thickBot="1">
      <c r="B33" s="25" t="s">
        <v>50</v>
      </c>
      <c r="C33" s="46">
        <v>5</v>
      </c>
      <c r="D33" s="50">
        <v>40355</v>
      </c>
      <c r="E33" s="92">
        <f t="shared" ref="E33:E38" si="0">C33/D33*1000</f>
        <v>0.12390038409119068</v>
      </c>
      <c r="F33" s="161"/>
      <c r="G33" s="239"/>
      <c r="H33" s="236"/>
      <c r="I33"/>
      <c r="J33"/>
      <c r="K33"/>
    </row>
    <row r="34" spans="2:12" s="23" customFormat="1" ht="15.75" thickBot="1">
      <c r="B34" s="25" t="s">
        <v>51</v>
      </c>
      <c r="C34" s="46">
        <v>9</v>
      </c>
      <c r="D34" s="50">
        <v>40355</v>
      </c>
      <c r="E34" s="92">
        <f t="shared" si="0"/>
        <v>0.22302069136414324</v>
      </c>
      <c r="F34" s="162"/>
      <c r="G34" s="240"/>
      <c r="H34" s="236"/>
      <c r="I34"/>
      <c r="J34"/>
      <c r="K34"/>
    </row>
    <row r="35" spans="2:12" s="23" customFormat="1" ht="15.75" thickBot="1">
      <c r="B35" s="25" t="s">
        <v>52</v>
      </c>
      <c r="C35" s="46">
        <v>10</v>
      </c>
      <c r="D35" s="50">
        <v>40355</v>
      </c>
      <c r="E35" s="92">
        <f t="shared" si="0"/>
        <v>0.24780076818238136</v>
      </c>
      <c r="F35" s="161" t="s">
        <v>53</v>
      </c>
      <c r="G35" s="232">
        <v>0.59</v>
      </c>
      <c r="H35" s="236"/>
      <c r="I35"/>
      <c r="J35"/>
      <c r="K35"/>
    </row>
    <row r="36" spans="2:12" s="23" customFormat="1" ht="15.75" thickBot="1">
      <c r="B36" s="25" t="s">
        <v>54</v>
      </c>
      <c r="C36" s="87">
        <v>13</v>
      </c>
      <c r="D36" s="50">
        <v>40355</v>
      </c>
      <c r="E36" s="92">
        <f t="shared" si="0"/>
        <v>0.32214099863709578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87">
        <v>15</v>
      </c>
      <c r="D37" s="50">
        <v>40355</v>
      </c>
      <c r="E37" s="92">
        <f t="shared" si="0"/>
        <v>0.37170115227357203</v>
      </c>
      <c r="F37" s="162"/>
      <c r="G37" s="234"/>
      <c r="H37" s="236"/>
      <c r="I37"/>
      <c r="J37"/>
      <c r="K37"/>
    </row>
    <row r="38" spans="2:12" s="23" customFormat="1" ht="15">
      <c r="B38" s="27" t="s">
        <v>56</v>
      </c>
      <c r="C38" s="87">
        <v>24</v>
      </c>
      <c r="D38" s="50">
        <v>40355</v>
      </c>
      <c r="E38" s="92">
        <f t="shared" si="0"/>
        <v>0.59472184363771519</v>
      </c>
      <c r="F38" s="160" t="s">
        <v>57</v>
      </c>
      <c r="G38" s="232">
        <f>(SUM(C38:C40)/SUM(D38:D40))*100</f>
        <v>4.2952133151612767E-2</v>
      </c>
      <c r="H38" s="236"/>
      <c r="I38"/>
      <c r="J38"/>
      <c r="K38"/>
    </row>
    <row r="39" spans="2:12" s="23" customFormat="1" ht="15">
      <c r="B39" s="27" t="s">
        <v>58</v>
      </c>
      <c r="C39" s="87">
        <v>28</v>
      </c>
      <c r="D39" s="50">
        <v>40355</v>
      </c>
      <c r="E39" s="88">
        <f>C39/D39*1000</f>
        <v>0.69384215091066781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87"/>
      <c r="D40" s="50">
        <v>40355</v>
      </c>
      <c r="E40" s="88">
        <f>C40/D44</f>
        <v>0</v>
      </c>
      <c r="F40" s="162"/>
      <c r="G40" s="234"/>
      <c r="H40" s="236"/>
      <c r="I40" s="48"/>
    </row>
    <row r="41" spans="2:12" ht="15">
      <c r="B41" s="27" t="s">
        <v>60</v>
      </c>
      <c r="C41" s="87"/>
      <c r="D41" s="50">
        <v>40355</v>
      </c>
      <c r="E41" s="88">
        <f>C41/D44</f>
        <v>0</v>
      </c>
      <c r="F41" s="160" t="s">
        <v>61</v>
      </c>
      <c r="G41" s="235">
        <f>(SUM(C41:C43)/SUM(D41:D43))*100</f>
        <v>0</v>
      </c>
      <c r="H41" s="236"/>
      <c r="I41" s="48"/>
    </row>
    <row r="42" spans="2:12" ht="15">
      <c r="B42" s="27" t="s">
        <v>62</v>
      </c>
      <c r="C42" s="87"/>
      <c r="D42" s="50">
        <v>40355</v>
      </c>
      <c r="E42" s="88">
        <f>C42/D44</f>
        <v>0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89"/>
      <c r="D43" s="50">
        <v>40355</v>
      </c>
      <c r="E43" s="90">
        <f>C43/D44</f>
        <v>0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72"/>
      <c r="D44" s="50">
        <v>40355</v>
      </c>
      <c r="E44" s="91">
        <f>SUM(E32:E43)</f>
        <v>2.6762482963697183</v>
      </c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8" ht="15" thickBot="1">
      <c r="B65" s="140"/>
      <c r="C65" s="197"/>
      <c r="D65" s="198"/>
      <c r="E65" s="198"/>
      <c r="F65" s="198"/>
      <c r="G65" s="198"/>
      <c r="H65" s="199"/>
    </row>
    <row r="66" spans="2:8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8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8" ht="15" thickBot="1"/>
    <row r="69" spans="2:8" ht="15" thickBot="1">
      <c r="B69" s="203" t="s">
        <v>74</v>
      </c>
      <c r="C69" s="203" t="s">
        <v>75</v>
      </c>
      <c r="D69" s="37">
        <v>2020</v>
      </c>
      <c r="E69" s="37">
        <v>2021</v>
      </c>
      <c r="F69" s="37">
        <v>2022</v>
      </c>
      <c r="G69" s="37">
        <v>2023</v>
      </c>
      <c r="H69" s="37">
        <v>2024</v>
      </c>
    </row>
    <row r="70" spans="2:8" ht="15" thickBot="1">
      <c r="B70" s="204"/>
      <c r="C70" s="204"/>
      <c r="D70" s="83">
        <v>2.4094015833210407</v>
      </c>
      <c r="E70" s="83">
        <v>2.0893761368664276</v>
      </c>
      <c r="F70" s="83">
        <v>2.2092041900412052</v>
      </c>
      <c r="G70" s="83">
        <v>1.959811461175887</v>
      </c>
      <c r="H70" s="83">
        <v>1.0412534708449028</v>
      </c>
    </row>
    <row r="71" spans="2:8" ht="15" thickBot="1">
      <c r="B71" s="40" t="s">
        <v>76</v>
      </c>
      <c r="C71" s="205" t="s">
        <v>77</v>
      </c>
      <c r="D71" s="206"/>
      <c r="E71" s="206"/>
      <c r="F71" s="206"/>
      <c r="G71" s="207"/>
      <c r="H71" s="41" t="s">
        <v>139</v>
      </c>
    </row>
    <row r="72" spans="2:8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8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8" ht="45">
      <c r="B76" s="58" t="s">
        <v>156</v>
      </c>
      <c r="C76" s="86" t="s">
        <v>157</v>
      </c>
    </row>
  </sheetData>
  <mergeCells count="61">
    <mergeCell ref="B69:B70"/>
    <mergeCell ref="C69:C70"/>
    <mergeCell ref="C71:G71"/>
    <mergeCell ref="C72:G72"/>
    <mergeCell ref="C73:G73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C7:E7"/>
    <mergeCell ref="G7:H7"/>
    <mergeCell ref="B2:B5"/>
    <mergeCell ref="C2:G2"/>
    <mergeCell ref="C3:G3"/>
    <mergeCell ref="C4:G4"/>
    <mergeCell ref="C5:G5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E928C7B-A5C1-4377-A970-3EC90E0FD7BA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76"/>
  <sheetViews>
    <sheetView workbookViewId="0">
      <selection activeCell="M23" sqref="M23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158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165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159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29.25" customHeight="1" thickBot="1">
      <c r="B13" s="122"/>
      <c r="C13" s="126"/>
      <c r="D13" s="127"/>
      <c r="E13" s="127"/>
      <c r="F13" s="135" t="s">
        <v>160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131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15.75" thickBot="1">
      <c r="B17" s="122"/>
      <c r="C17" s="126"/>
      <c r="D17" s="127"/>
      <c r="E17" s="128"/>
      <c r="F17" s="126" t="s">
        <v>161</v>
      </c>
      <c r="G17" s="127"/>
      <c r="H17" s="128"/>
    </row>
    <row r="18" spans="2:11" ht="15">
      <c r="B18" s="122"/>
      <c r="C18" s="126"/>
      <c r="D18" s="127"/>
      <c r="E18" s="127"/>
      <c r="F18" s="132" t="s">
        <v>21</v>
      </c>
      <c r="G18" s="133"/>
      <c r="H18" s="134"/>
    </row>
    <row r="19" spans="2:11" ht="34.5" customHeight="1" thickBot="1">
      <c r="B19" s="122"/>
      <c r="C19" s="126"/>
      <c r="D19" s="127"/>
      <c r="E19" s="127"/>
      <c r="F19" s="223" t="s">
        <v>162</v>
      </c>
      <c r="G19" s="224"/>
      <c r="H19" s="225"/>
    </row>
    <row r="20" spans="2:11" ht="22.5" customHeight="1" thickBot="1">
      <c r="B20" s="122"/>
      <c r="C20" s="126"/>
      <c r="D20" s="127"/>
      <c r="E20" s="128"/>
      <c r="F20" s="147" t="s">
        <v>163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 t="s">
        <v>164</v>
      </c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/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120</v>
      </c>
      <c r="D32" s="47">
        <v>41783</v>
      </c>
      <c r="E32" s="66">
        <f>C32/D32*1000</f>
        <v>2.8719814278534335</v>
      </c>
      <c r="F32" s="160" t="s">
        <v>49</v>
      </c>
      <c r="G32" s="232">
        <v>6.92</v>
      </c>
      <c r="H32" s="235">
        <f>(C44/D44)</f>
        <v>0</v>
      </c>
      <c r="I32"/>
      <c r="J32"/>
      <c r="K32"/>
    </row>
    <row r="33" spans="2:12" s="23" customFormat="1" ht="15.75" thickBot="1">
      <c r="B33" s="25" t="s">
        <v>50</v>
      </c>
      <c r="C33" s="46">
        <v>192</v>
      </c>
      <c r="D33" s="47">
        <v>41783</v>
      </c>
      <c r="E33" s="66">
        <f t="shared" ref="E33:E39" si="0">C33/D33*1000</f>
        <v>4.5951702845654934</v>
      </c>
      <c r="F33" s="161"/>
      <c r="G33" s="233"/>
      <c r="H33" s="236"/>
      <c r="I33"/>
      <c r="J33"/>
      <c r="K33"/>
    </row>
    <row r="34" spans="2:12" s="23" customFormat="1" ht="15.75" thickBot="1">
      <c r="B34" s="25" t="s">
        <v>51</v>
      </c>
      <c r="C34" s="46">
        <v>289</v>
      </c>
      <c r="D34" s="47">
        <v>41783</v>
      </c>
      <c r="E34" s="66">
        <f t="shared" si="0"/>
        <v>6.9166886054136851</v>
      </c>
      <c r="F34" s="162"/>
      <c r="G34" s="234"/>
      <c r="H34" s="236"/>
      <c r="I34"/>
      <c r="J34"/>
      <c r="K34"/>
    </row>
    <row r="35" spans="2:12" s="23" customFormat="1" ht="15.75" thickBot="1">
      <c r="B35" s="25" t="s">
        <v>52</v>
      </c>
      <c r="C35" s="46">
        <v>395</v>
      </c>
      <c r="D35" s="47">
        <v>41783</v>
      </c>
      <c r="E35" s="66">
        <f t="shared" si="0"/>
        <v>9.4536055333508848</v>
      </c>
      <c r="F35" s="161" t="s">
        <v>53</v>
      </c>
      <c r="G35" s="232">
        <v>16.899999999999999</v>
      </c>
      <c r="H35" s="236"/>
      <c r="I35"/>
      <c r="J35"/>
      <c r="K35"/>
    </row>
    <row r="36" spans="2:12" s="23" customFormat="1" ht="15.75" thickBot="1">
      <c r="B36" s="25" t="s">
        <v>54</v>
      </c>
      <c r="C36" s="87">
        <v>502</v>
      </c>
      <c r="D36" s="47">
        <v>41783</v>
      </c>
      <c r="E36" s="66">
        <f t="shared" si="0"/>
        <v>12.01445563985353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87">
        <v>598</v>
      </c>
      <c r="D37" s="47">
        <v>41783</v>
      </c>
      <c r="E37" s="66">
        <f t="shared" si="0"/>
        <v>14.312040782136275</v>
      </c>
      <c r="F37" s="162"/>
      <c r="G37" s="234"/>
      <c r="H37" s="236"/>
      <c r="I37"/>
      <c r="J37"/>
      <c r="K37"/>
    </row>
    <row r="38" spans="2:12" s="23" customFormat="1" ht="15.75" thickBot="1">
      <c r="B38" s="27" t="s">
        <v>56</v>
      </c>
      <c r="C38" s="87">
        <v>706</v>
      </c>
      <c r="D38" s="47">
        <v>41783</v>
      </c>
      <c r="E38" s="66">
        <f t="shared" si="0"/>
        <v>16.896824067204363</v>
      </c>
      <c r="F38" s="160" t="s">
        <v>57</v>
      </c>
      <c r="G38" s="232"/>
      <c r="H38" s="236"/>
      <c r="I38"/>
      <c r="J38"/>
      <c r="K38"/>
    </row>
    <row r="39" spans="2:12" s="23" customFormat="1" ht="15.75" thickBot="1">
      <c r="B39" s="27" t="s">
        <v>58</v>
      </c>
      <c r="C39" s="87">
        <v>814</v>
      </c>
      <c r="D39" s="47">
        <v>41783</v>
      </c>
      <c r="E39" s="66">
        <f t="shared" si="0"/>
        <v>19.481607352272455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68"/>
      <c r="D40" s="47">
        <v>41783</v>
      </c>
      <c r="E40" s="67">
        <f>C40/D44</f>
        <v>0</v>
      </c>
      <c r="F40" s="162"/>
      <c r="G40" s="234"/>
      <c r="H40" s="236"/>
      <c r="I40" s="48"/>
    </row>
    <row r="41" spans="2:12" ht="15.75" thickBot="1">
      <c r="B41" s="27" t="s">
        <v>60</v>
      </c>
      <c r="C41" s="68"/>
      <c r="D41" s="47">
        <v>41783</v>
      </c>
      <c r="E41" s="67">
        <f>C41/D44</f>
        <v>0</v>
      </c>
      <c r="F41" s="160" t="s">
        <v>61</v>
      </c>
      <c r="G41" s="235"/>
      <c r="H41" s="236"/>
      <c r="I41" s="48"/>
    </row>
    <row r="42" spans="2:12" ht="15.75" thickBot="1">
      <c r="B42" s="27" t="s">
        <v>62</v>
      </c>
      <c r="C42" s="68"/>
      <c r="D42" s="47">
        <v>41783</v>
      </c>
      <c r="E42" s="67">
        <f>C42/D44</f>
        <v>0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69"/>
      <c r="D43" s="47">
        <v>41783</v>
      </c>
      <c r="E43" s="70">
        <f>C43/D44</f>
        <v>0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33"/>
      <c r="D44" s="47">
        <v>41783</v>
      </c>
      <c r="E44" s="35">
        <f>SUM(E32:E43)</f>
        <v>86.542373692650131</v>
      </c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8" ht="15" thickBot="1">
      <c r="B65" s="140"/>
      <c r="C65" s="197"/>
      <c r="D65" s="198"/>
      <c r="E65" s="198"/>
      <c r="F65" s="198"/>
      <c r="G65" s="198"/>
      <c r="H65" s="199"/>
    </row>
    <row r="66" spans="2:8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8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8" ht="15" thickBot="1"/>
    <row r="69" spans="2:8" ht="15" thickBot="1">
      <c r="B69" s="203" t="s">
        <v>74</v>
      </c>
      <c r="C69" s="203" t="s">
        <v>75</v>
      </c>
      <c r="D69" s="37">
        <v>2020</v>
      </c>
      <c r="E69" s="37">
        <v>2021</v>
      </c>
      <c r="F69" s="37">
        <v>2022</v>
      </c>
      <c r="G69" s="37">
        <v>2023</v>
      </c>
      <c r="H69" s="37">
        <v>2024</v>
      </c>
    </row>
    <row r="70" spans="2:8" ht="15" thickBot="1">
      <c r="B70" s="204"/>
      <c r="C70" s="204"/>
      <c r="D70" s="38"/>
      <c r="E70" s="38"/>
      <c r="F70" s="38"/>
      <c r="G70" s="38"/>
      <c r="H70" s="39" t="s">
        <v>138</v>
      </c>
    </row>
    <row r="71" spans="2:8" ht="15" thickBot="1">
      <c r="B71" s="40" t="s">
        <v>76</v>
      </c>
      <c r="C71" s="205" t="s">
        <v>77</v>
      </c>
      <c r="D71" s="206"/>
      <c r="E71" s="206"/>
      <c r="F71" s="206"/>
      <c r="G71" s="207"/>
      <c r="H71" s="41" t="s">
        <v>139</v>
      </c>
    </row>
    <row r="72" spans="2:8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8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8" ht="45">
      <c r="B76" s="58" t="s">
        <v>156</v>
      </c>
      <c r="C76" s="86" t="s">
        <v>157</v>
      </c>
    </row>
  </sheetData>
  <mergeCells count="61">
    <mergeCell ref="B69:B70"/>
    <mergeCell ref="C69:C70"/>
    <mergeCell ref="C71:G71"/>
    <mergeCell ref="C72:G72"/>
    <mergeCell ref="C73:G73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C7:E7"/>
    <mergeCell ref="G7:H7"/>
    <mergeCell ref="B2:B5"/>
    <mergeCell ref="C2:G2"/>
    <mergeCell ref="C3:G3"/>
    <mergeCell ref="C4:G4"/>
    <mergeCell ref="C5:G5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0A1A27F-861B-480B-96F1-2D48D6D6C2CF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P76"/>
  <sheetViews>
    <sheetView workbookViewId="0">
      <selection activeCell="C8" sqref="C8:H9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173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166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167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13.5" customHeight="1" thickBot="1">
      <c r="B13" s="122"/>
      <c r="C13" s="126"/>
      <c r="D13" s="127"/>
      <c r="E13" s="127"/>
      <c r="F13" s="135" t="s">
        <v>168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131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22.5" customHeight="1" thickBot="1">
      <c r="B17" s="122"/>
      <c r="C17" s="126"/>
      <c r="D17" s="127"/>
      <c r="E17" s="128"/>
      <c r="F17" s="241" t="s">
        <v>171</v>
      </c>
      <c r="G17" s="242"/>
      <c r="H17" s="243"/>
    </row>
    <row r="18" spans="2:11" ht="15" customHeight="1">
      <c r="B18" s="122"/>
      <c r="C18" s="126"/>
      <c r="D18" s="127"/>
      <c r="E18" s="127"/>
      <c r="F18" s="244" t="s">
        <v>21</v>
      </c>
      <c r="G18" s="245"/>
      <c r="H18" s="246"/>
    </row>
    <row r="19" spans="2:11" ht="34.5" customHeight="1" thickBot="1">
      <c r="B19" s="122"/>
      <c r="C19" s="126"/>
      <c r="D19" s="127"/>
      <c r="E19" s="127"/>
      <c r="F19" s="247" t="s">
        <v>169</v>
      </c>
      <c r="G19" s="248"/>
      <c r="H19" s="249"/>
    </row>
    <row r="20" spans="2:11" ht="22.5" customHeight="1" thickBot="1">
      <c r="B20" s="122"/>
      <c r="C20" s="126"/>
      <c r="D20" s="127"/>
      <c r="E20" s="128"/>
      <c r="F20" s="147" t="s">
        <v>170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/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/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13</v>
      </c>
      <c r="D32" s="47">
        <v>1002</v>
      </c>
      <c r="E32" s="92">
        <f>C32/D32*1000</f>
        <v>12.974051896207584</v>
      </c>
      <c r="F32" s="160" t="s">
        <v>49</v>
      </c>
      <c r="G32" s="232">
        <v>12.97</v>
      </c>
      <c r="H32" s="235" t="e">
        <f>(C44/D44)</f>
        <v>#DIV/0!</v>
      </c>
      <c r="I32"/>
      <c r="J32"/>
      <c r="K32"/>
    </row>
    <row r="33" spans="2:12" s="23" customFormat="1" ht="15.75" thickBot="1">
      <c r="B33" s="25" t="s">
        <v>50</v>
      </c>
      <c r="C33" s="46">
        <v>25</v>
      </c>
      <c r="D33" s="47">
        <v>1801</v>
      </c>
      <c r="E33" s="92">
        <f>C33/D33*1000</f>
        <v>13.8811771238201</v>
      </c>
      <c r="F33" s="161"/>
      <c r="G33" s="233"/>
      <c r="H33" s="236"/>
      <c r="I33"/>
      <c r="J33"/>
      <c r="K33"/>
    </row>
    <row r="34" spans="2:12" s="23" customFormat="1" ht="15.75" thickBot="1">
      <c r="B34" s="25" t="s">
        <v>51</v>
      </c>
      <c r="C34" s="46">
        <v>35</v>
      </c>
      <c r="D34" s="47">
        <v>2698</v>
      </c>
      <c r="E34" s="92">
        <f t="shared" ref="E34:E39" si="0">C34/D34*1000</f>
        <v>12.972572275759823</v>
      </c>
      <c r="F34" s="162"/>
      <c r="G34" s="234"/>
      <c r="H34" s="236"/>
      <c r="I34"/>
      <c r="J34"/>
      <c r="K34"/>
    </row>
    <row r="35" spans="2:12" s="23" customFormat="1" ht="15.75" thickBot="1">
      <c r="B35" s="25" t="s">
        <v>52</v>
      </c>
      <c r="C35" s="46">
        <v>43</v>
      </c>
      <c r="D35" s="47">
        <v>3710</v>
      </c>
      <c r="E35" s="92">
        <f t="shared" si="0"/>
        <v>11.590296495956872</v>
      </c>
      <c r="F35" s="161" t="s">
        <v>53</v>
      </c>
      <c r="G35" s="232">
        <v>11.53</v>
      </c>
      <c r="H35" s="236"/>
      <c r="I35"/>
      <c r="J35"/>
      <c r="K35"/>
    </row>
    <row r="36" spans="2:12" s="23" customFormat="1" ht="15.75" thickBot="1">
      <c r="B36" s="25" t="s">
        <v>54</v>
      </c>
      <c r="C36" s="87">
        <v>55</v>
      </c>
      <c r="D36" s="47">
        <v>4578</v>
      </c>
      <c r="E36" s="92">
        <f t="shared" si="0"/>
        <v>12.013979903888162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87">
        <v>65</v>
      </c>
      <c r="D37" s="47">
        <v>5639</v>
      </c>
      <c r="E37" s="92">
        <f t="shared" si="0"/>
        <v>11.526866465685405</v>
      </c>
      <c r="F37" s="162"/>
      <c r="G37" s="234"/>
      <c r="H37" s="236"/>
      <c r="I37"/>
      <c r="J37"/>
      <c r="K37"/>
    </row>
    <row r="38" spans="2:12" s="23" customFormat="1" ht="15.75" thickBot="1">
      <c r="B38" s="27" t="s">
        <v>56</v>
      </c>
      <c r="C38" s="87">
        <v>74</v>
      </c>
      <c r="D38" s="47">
        <v>6557</v>
      </c>
      <c r="E38" s="92">
        <f t="shared" si="0"/>
        <v>11.285648924813175</v>
      </c>
      <c r="F38" s="160" t="s">
        <v>57</v>
      </c>
      <c r="G38" s="232"/>
      <c r="H38" s="236"/>
      <c r="I38"/>
      <c r="J38"/>
      <c r="K38"/>
    </row>
    <row r="39" spans="2:12" s="23" customFormat="1" ht="15.75" thickBot="1">
      <c r="B39" s="27" t="s">
        <v>58</v>
      </c>
      <c r="C39" s="87">
        <v>89</v>
      </c>
      <c r="D39" s="49">
        <v>7656</v>
      </c>
      <c r="E39" s="92">
        <f t="shared" si="0"/>
        <v>11.624869383490072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68"/>
      <c r="D40" s="47"/>
      <c r="E40" s="88" t="e">
        <f>C40/D44</f>
        <v>#DIV/0!</v>
      </c>
      <c r="F40" s="162"/>
      <c r="G40" s="234"/>
      <c r="H40" s="236"/>
      <c r="I40" s="48"/>
    </row>
    <row r="41" spans="2:12" ht="15.75" thickBot="1">
      <c r="B41" s="27" t="s">
        <v>60</v>
      </c>
      <c r="C41" s="68"/>
      <c r="D41" s="47"/>
      <c r="E41" s="88" t="e">
        <f>C41/D44</f>
        <v>#DIV/0!</v>
      </c>
      <c r="F41" s="160" t="s">
        <v>61</v>
      </c>
      <c r="G41" s="235"/>
      <c r="H41" s="236"/>
      <c r="I41" s="48"/>
    </row>
    <row r="42" spans="2:12" ht="15.75" thickBot="1">
      <c r="B42" s="27" t="s">
        <v>62</v>
      </c>
      <c r="C42" s="68"/>
      <c r="D42" s="47"/>
      <c r="E42" s="88" t="e">
        <f>C42/D44</f>
        <v>#DIV/0!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69"/>
      <c r="D43" s="47"/>
      <c r="E43" s="90" t="e">
        <f>C43/D44</f>
        <v>#DIV/0!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33"/>
      <c r="D44" s="47"/>
      <c r="E44" s="91" t="e">
        <f>SUM(E32:E43)</f>
        <v>#DIV/0!</v>
      </c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8" ht="15" thickBot="1">
      <c r="B65" s="140"/>
      <c r="C65" s="197"/>
      <c r="D65" s="198"/>
      <c r="E65" s="198"/>
      <c r="F65" s="198"/>
      <c r="G65" s="198"/>
      <c r="H65" s="199"/>
    </row>
    <row r="66" spans="2:8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8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8" ht="15" thickBot="1"/>
    <row r="69" spans="2:8" ht="15" thickBot="1">
      <c r="B69" s="203" t="s">
        <v>74</v>
      </c>
      <c r="C69" s="203" t="s">
        <v>75</v>
      </c>
      <c r="D69" s="37">
        <v>2020</v>
      </c>
      <c r="E69" s="37">
        <v>2021</v>
      </c>
      <c r="F69" s="37">
        <v>2022</v>
      </c>
      <c r="G69" s="37">
        <v>2023</v>
      </c>
      <c r="H69" s="37">
        <v>2024</v>
      </c>
    </row>
    <row r="70" spans="2:8" ht="15" thickBot="1">
      <c r="B70" s="204"/>
      <c r="C70" s="204"/>
      <c r="D70" s="38"/>
      <c r="E70" s="38"/>
      <c r="F70" s="38"/>
      <c r="G70" s="38"/>
      <c r="H70" s="39" t="s">
        <v>138</v>
      </c>
    </row>
    <row r="71" spans="2:8" ht="15" thickBot="1">
      <c r="B71" s="40" t="s">
        <v>76</v>
      </c>
      <c r="C71" s="205" t="s">
        <v>77</v>
      </c>
      <c r="D71" s="206"/>
      <c r="E71" s="206"/>
      <c r="F71" s="206"/>
      <c r="G71" s="207"/>
      <c r="H71" s="41" t="s">
        <v>139</v>
      </c>
    </row>
    <row r="72" spans="2:8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8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8" ht="45">
      <c r="B76" s="58" t="s">
        <v>156</v>
      </c>
      <c r="C76" s="86" t="s">
        <v>157</v>
      </c>
    </row>
  </sheetData>
  <mergeCells count="61">
    <mergeCell ref="B69:B70"/>
    <mergeCell ref="C69:C70"/>
    <mergeCell ref="C71:G71"/>
    <mergeCell ref="C72:G72"/>
    <mergeCell ref="C73:G73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C7:E7"/>
    <mergeCell ref="G7:H7"/>
    <mergeCell ref="B2:B5"/>
    <mergeCell ref="C2:G2"/>
    <mergeCell ref="C3:G3"/>
    <mergeCell ref="C4:G4"/>
    <mergeCell ref="C5:G5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FC22E6B-B8CA-4B47-9935-ED847D0725C6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P77"/>
  <sheetViews>
    <sheetView topLeftCell="A19" workbookViewId="0">
      <selection activeCell="D32" sqref="D32:D39"/>
    </sheetView>
  </sheetViews>
  <sheetFormatPr baseColWidth="10" defaultRowHeight="14.25"/>
  <cols>
    <col min="1" max="1" width="4.625" customWidth="1"/>
    <col min="2" max="2" width="28.125" customWidth="1"/>
    <col min="3" max="3" width="19.375" customWidth="1"/>
    <col min="4" max="4" width="17.125" customWidth="1"/>
    <col min="5" max="5" width="22.125" customWidth="1"/>
    <col min="6" max="7" width="17" customWidth="1"/>
    <col min="8" max="8" width="31.25" customWidth="1"/>
  </cols>
  <sheetData>
    <row r="1" spans="2:16" ht="6.75" customHeight="1" thickBot="1"/>
    <row r="2" spans="2:16" ht="22.5" customHeight="1" thickBot="1">
      <c r="B2" s="101"/>
      <c r="C2" s="104" t="s">
        <v>0</v>
      </c>
      <c r="D2" s="105"/>
      <c r="E2" s="105"/>
      <c r="F2" s="105"/>
      <c r="G2" s="106"/>
      <c r="H2" s="1" t="s">
        <v>1</v>
      </c>
      <c r="I2" s="2"/>
      <c r="J2" s="2"/>
      <c r="K2" s="2"/>
      <c r="L2" s="2"/>
      <c r="M2" s="2"/>
      <c r="N2" s="2"/>
      <c r="O2" s="2"/>
      <c r="P2" s="2"/>
    </row>
    <row r="3" spans="2:16" ht="21" customHeight="1" thickBot="1">
      <c r="B3" s="102"/>
      <c r="C3" s="104" t="s">
        <v>2</v>
      </c>
      <c r="D3" s="105"/>
      <c r="E3" s="105"/>
      <c r="F3" s="105"/>
      <c r="G3" s="106"/>
      <c r="H3" s="3" t="s">
        <v>3</v>
      </c>
      <c r="I3" s="2"/>
      <c r="J3" s="2"/>
      <c r="K3" s="2"/>
      <c r="L3" s="2"/>
      <c r="M3" s="2"/>
      <c r="N3" s="2"/>
      <c r="O3" s="2"/>
      <c r="P3" s="2"/>
    </row>
    <row r="4" spans="2:16" ht="21.75" customHeight="1" thickBot="1">
      <c r="B4" s="102"/>
      <c r="C4" s="107" t="s">
        <v>4</v>
      </c>
      <c r="D4" s="108"/>
      <c r="E4" s="108"/>
      <c r="F4" s="108"/>
      <c r="G4" s="109"/>
      <c r="H4" s="3" t="s">
        <v>5</v>
      </c>
      <c r="I4" s="4"/>
      <c r="J4" s="4"/>
      <c r="K4" s="4"/>
      <c r="L4" s="4"/>
      <c r="M4" s="4"/>
      <c r="N4" s="4"/>
      <c r="O4" s="4"/>
      <c r="P4" s="4"/>
    </row>
    <row r="5" spans="2:16" ht="19.5" customHeight="1" thickBot="1">
      <c r="B5" s="103"/>
      <c r="C5" s="104" t="s">
        <v>6</v>
      </c>
      <c r="D5" s="105"/>
      <c r="E5" s="105"/>
      <c r="F5" s="105"/>
      <c r="G5" s="106"/>
      <c r="H5" s="5" t="s">
        <v>7</v>
      </c>
      <c r="I5" s="2"/>
      <c r="J5" s="2"/>
      <c r="K5" s="2"/>
      <c r="L5" s="2"/>
      <c r="M5" s="2"/>
      <c r="N5" s="2"/>
      <c r="O5" s="2"/>
      <c r="P5" s="2"/>
    </row>
    <row r="6" spans="2:16" ht="15" thickBot="1"/>
    <row r="7" spans="2:16" ht="15" customHeight="1" thickBot="1">
      <c r="B7" s="6" t="s">
        <v>8</v>
      </c>
      <c r="C7" s="96">
        <v>2025</v>
      </c>
      <c r="D7" s="97"/>
      <c r="E7" s="98"/>
      <c r="F7" s="7" t="s">
        <v>9</v>
      </c>
      <c r="G7" s="99"/>
      <c r="H7" s="100"/>
    </row>
    <row r="8" spans="2:16" ht="16.5" customHeight="1">
      <c r="B8" s="110" t="s">
        <v>11</v>
      </c>
      <c r="C8" s="112" t="s">
        <v>172</v>
      </c>
      <c r="D8" s="113"/>
      <c r="E8" s="113"/>
      <c r="F8" s="113"/>
      <c r="G8" s="113"/>
      <c r="H8" s="114"/>
    </row>
    <row r="9" spans="2:16" ht="13.5" customHeight="1" thickBot="1">
      <c r="B9" s="111"/>
      <c r="C9" s="115"/>
      <c r="D9" s="116"/>
      <c r="E9" s="116"/>
      <c r="F9" s="116"/>
      <c r="G9" s="116"/>
      <c r="H9" s="117"/>
    </row>
    <row r="10" spans="2:16" ht="30.75" customHeight="1" thickBot="1">
      <c r="B10" s="8" t="s">
        <v>13</v>
      </c>
      <c r="C10" s="118" t="s">
        <v>174</v>
      </c>
      <c r="D10" s="119"/>
      <c r="E10" s="119"/>
      <c r="F10" s="119"/>
      <c r="G10" s="119"/>
      <c r="H10" s="120"/>
    </row>
    <row r="11" spans="2:16" ht="15" customHeight="1" thickBot="1">
      <c r="B11" s="121" t="s">
        <v>15</v>
      </c>
      <c r="C11" s="123" t="s">
        <v>176</v>
      </c>
      <c r="D11" s="124"/>
      <c r="E11" s="125"/>
      <c r="F11" s="129" t="s">
        <v>16</v>
      </c>
      <c r="G11" s="130"/>
      <c r="H11" s="131"/>
    </row>
    <row r="12" spans="2:16" ht="15">
      <c r="B12" s="122"/>
      <c r="C12" s="126"/>
      <c r="D12" s="127"/>
      <c r="E12" s="127"/>
      <c r="F12" s="132" t="s">
        <v>17</v>
      </c>
      <c r="G12" s="133"/>
      <c r="H12" s="134"/>
    </row>
    <row r="13" spans="2:16" ht="13.5" customHeight="1" thickBot="1">
      <c r="B13" s="122"/>
      <c r="C13" s="126"/>
      <c r="D13" s="127"/>
      <c r="E13" s="127"/>
      <c r="F13" s="135" t="s">
        <v>175</v>
      </c>
      <c r="G13" s="136"/>
      <c r="H13" s="137"/>
    </row>
    <row r="14" spans="2:16" ht="19.5" customHeight="1">
      <c r="B14" s="122"/>
      <c r="C14" s="126"/>
      <c r="D14" s="127"/>
      <c r="E14" s="127"/>
      <c r="F14" s="132" t="s">
        <v>18</v>
      </c>
      <c r="G14" s="133"/>
      <c r="H14" s="134"/>
    </row>
    <row r="15" spans="2:16" ht="28.5" customHeight="1" thickBot="1">
      <c r="B15" s="122"/>
      <c r="C15" s="126"/>
      <c r="D15" s="127"/>
      <c r="E15" s="127"/>
      <c r="F15" s="135" t="s">
        <v>131</v>
      </c>
      <c r="G15" s="136"/>
      <c r="H15" s="137"/>
    </row>
    <row r="16" spans="2:16" ht="15">
      <c r="B16" s="122"/>
      <c r="C16" s="126"/>
      <c r="D16" s="127"/>
      <c r="E16" s="128"/>
      <c r="F16" s="147" t="s">
        <v>20</v>
      </c>
      <c r="G16" s="133"/>
      <c r="H16" s="148"/>
    </row>
    <row r="17" spans="2:11" ht="22.5" customHeight="1" thickBot="1">
      <c r="B17" s="122"/>
      <c r="C17" s="126"/>
      <c r="D17" s="127"/>
      <c r="E17" s="128"/>
      <c r="F17" s="241" t="s">
        <v>171</v>
      </c>
      <c r="G17" s="242"/>
      <c r="H17" s="243"/>
    </row>
    <row r="18" spans="2:11" ht="15" customHeight="1">
      <c r="B18" s="122"/>
      <c r="C18" s="126"/>
      <c r="D18" s="127"/>
      <c r="E18" s="127"/>
      <c r="F18" s="244" t="s">
        <v>21</v>
      </c>
      <c r="G18" s="245"/>
      <c r="H18" s="246"/>
    </row>
    <row r="19" spans="2:11" ht="34.5" customHeight="1" thickBot="1">
      <c r="B19" s="122"/>
      <c r="C19" s="126"/>
      <c r="D19" s="127"/>
      <c r="E19" s="127"/>
      <c r="F19" s="247" t="s">
        <v>169</v>
      </c>
      <c r="G19" s="248"/>
      <c r="H19" s="249"/>
    </row>
    <row r="20" spans="2:11" ht="22.5" customHeight="1" thickBot="1">
      <c r="B20" s="122"/>
      <c r="C20" s="126"/>
      <c r="D20" s="127"/>
      <c r="E20" s="128"/>
      <c r="F20" s="147" t="s">
        <v>170</v>
      </c>
      <c r="G20" s="133"/>
      <c r="H20" s="148"/>
    </row>
    <row r="21" spans="2:11" ht="29.25" customHeight="1" thickBot="1">
      <c r="B21" s="8" t="s">
        <v>23</v>
      </c>
      <c r="C21" s="118" t="s">
        <v>90</v>
      </c>
      <c r="D21" s="119"/>
      <c r="E21" s="120"/>
      <c r="F21" s="149" t="s">
        <v>116</v>
      </c>
      <c r="G21" s="150"/>
      <c r="H21" s="151"/>
    </row>
    <row r="22" spans="2:11" ht="15" customHeight="1">
      <c r="B22" s="9" t="s">
        <v>25</v>
      </c>
      <c r="C22" s="126" t="s">
        <v>91</v>
      </c>
      <c r="D22" s="127"/>
      <c r="E22" s="127"/>
      <c r="F22" s="127"/>
      <c r="G22" s="127"/>
      <c r="H22" s="128"/>
    </row>
    <row r="23" spans="2:11" ht="15.75" thickBot="1">
      <c r="B23" s="10" t="s">
        <v>27</v>
      </c>
      <c r="C23" s="126"/>
      <c r="D23" s="127"/>
      <c r="E23" s="127"/>
      <c r="F23" s="127"/>
      <c r="G23" s="127"/>
      <c r="H23" s="128"/>
    </row>
    <row r="24" spans="2:11" ht="50.25" customHeight="1" thickBot="1">
      <c r="B24" s="11" t="s">
        <v>28</v>
      </c>
      <c r="C24" s="118" t="s">
        <v>29</v>
      </c>
      <c r="D24" s="119"/>
      <c r="E24" s="119"/>
      <c r="F24" s="119"/>
      <c r="G24" s="119"/>
      <c r="H24" s="120"/>
    </row>
    <row r="25" spans="2:11" ht="15.75" thickBot="1">
      <c r="B25" s="8" t="s">
        <v>30</v>
      </c>
      <c r="C25" s="118"/>
      <c r="D25" s="119"/>
      <c r="E25" s="119"/>
      <c r="F25" s="119"/>
      <c r="G25" s="119"/>
      <c r="H25" s="120"/>
    </row>
    <row r="26" spans="2:11" ht="36" customHeight="1" thickBot="1">
      <c r="B26" s="12" t="s">
        <v>32</v>
      </c>
      <c r="C26" s="152"/>
      <c r="D26" s="153"/>
      <c r="E26" s="153"/>
      <c r="F26" s="153"/>
      <c r="G26" s="153"/>
      <c r="H26" s="154"/>
    </row>
    <row r="27" spans="2:11" ht="15.75" thickBot="1">
      <c r="B27" s="155" t="s">
        <v>34</v>
      </c>
      <c r="C27" s="156"/>
      <c r="D27" s="156"/>
      <c r="E27" s="156"/>
      <c r="F27" s="156"/>
      <c r="G27" s="156"/>
      <c r="H27" s="157"/>
    </row>
    <row r="28" spans="2:11" ht="15.75" customHeight="1" thickBot="1">
      <c r="B28" s="138" t="s">
        <v>35</v>
      </c>
      <c r="C28" s="13" t="s">
        <v>36</v>
      </c>
      <c r="D28" s="14"/>
      <c r="E28" s="141"/>
      <c r="F28" s="142"/>
      <c r="G28" s="142"/>
      <c r="H28" s="143"/>
    </row>
    <row r="29" spans="2:11" ht="15.75" thickBot="1">
      <c r="B29" s="139"/>
      <c r="C29" s="15" t="s">
        <v>38</v>
      </c>
      <c r="D29" s="16"/>
      <c r="E29" s="144"/>
      <c r="F29" s="145"/>
      <c r="G29" s="145"/>
      <c r="H29" s="146"/>
    </row>
    <row r="30" spans="2:11" ht="15.75" thickBot="1">
      <c r="B30" s="140"/>
      <c r="C30" s="17" t="s">
        <v>40</v>
      </c>
      <c r="D30" s="18"/>
      <c r="E30" s="141"/>
      <c r="F30" s="142"/>
      <c r="G30" s="142"/>
      <c r="H30" s="143"/>
    </row>
    <row r="31" spans="2:11" s="23" customFormat="1" ht="15.75" thickBot="1">
      <c r="B31" s="19" t="s">
        <v>42</v>
      </c>
      <c r="C31" s="42" t="s">
        <v>43</v>
      </c>
      <c r="D31" s="43" t="s">
        <v>44</v>
      </c>
      <c r="E31" s="44" t="s">
        <v>136</v>
      </c>
      <c r="F31" s="158" t="s">
        <v>46</v>
      </c>
      <c r="G31" s="159"/>
      <c r="H31" s="22" t="s">
        <v>47</v>
      </c>
      <c r="I31"/>
      <c r="J31"/>
      <c r="K31"/>
    </row>
    <row r="32" spans="2:11" s="23" customFormat="1" ht="15.75" thickBot="1">
      <c r="B32" s="24" t="s">
        <v>48</v>
      </c>
      <c r="C32" s="46">
        <v>12</v>
      </c>
      <c r="D32" s="47">
        <v>1002</v>
      </c>
      <c r="E32" s="92">
        <f>C32/D32*1000</f>
        <v>11.976047904191617</v>
      </c>
      <c r="F32" s="160" t="s">
        <v>49</v>
      </c>
      <c r="G32" s="232">
        <v>11.12</v>
      </c>
      <c r="H32" s="235" t="e">
        <f>(C44/D44)</f>
        <v>#DIV/0!</v>
      </c>
      <c r="I32"/>
      <c r="J32"/>
      <c r="K32"/>
    </row>
    <row r="33" spans="2:12" s="23" customFormat="1" ht="15.75" thickBot="1">
      <c r="B33" s="25" t="s">
        <v>50</v>
      </c>
      <c r="C33" s="46">
        <v>21</v>
      </c>
      <c r="D33" s="47">
        <v>1801</v>
      </c>
      <c r="E33" s="92">
        <f>C33/D33*1000</f>
        <v>11.660188784008884</v>
      </c>
      <c r="F33" s="161"/>
      <c r="G33" s="233"/>
      <c r="H33" s="236"/>
      <c r="I33"/>
      <c r="J33"/>
      <c r="K33"/>
    </row>
    <row r="34" spans="2:12" s="23" customFormat="1" ht="15.75" thickBot="1">
      <c r="B34" s="25" t="s">
        <v>51</v>
      </c>
      <c r="C34" s="46">
        <v>30</v>
      </c>
      <c r="D34" s="47">
        <v>2698</v>
      </c>
      <c r="E34" s="92">
        <f t="shared" ref="E34:E39" si="0">C34/D34*1000</f>
        <v>11.11934766493699</v>
      </c>
      <c r="F34" s="162"/>
      <c r="G34" s="234"/>
      <c r="H34" s="236"/>
      <c r="I34"/>
      <c r="J34"/>
      <c r="K34"/>
    </row>
    <row r="35" spans="2:12" s="23" customFormat="1" ht="15.75" thickBot="1">
      <c r="B35" s="25" t="s">
        <v>52</v>
      </c>
      <c r="C35" s="46">
        <v>37</v>
      </c>
      <c r="D35" s="47">
        <v>3710</v>
      </c>
      <c r="E35" s="92">
        <f t="shared" si="0"/>
        <v>9.9730458221024261</v>
      </c>
      <c r="F35" s="161" t="s">
        <v>53</v>
      </c>
      <c r="G35" s="232">
        <v>9.93</v>
      </c>
      <c r="H35" s="236"/>
      <c r="I35"/>
      <c r="J35"/>
      <c r="K35"/>
    </row>
    <row r="36" spans="2:12" s="23" customFormat="1" ht="15.75" thickBot="1">
      <c r="B36" s="25" t="s">
        <v>54</v>
      </c>
      <c r="C36" s="87">
        <v>49</v>
      </c>
      <c r="D36" s="47">
        <v>4578</v>
      </c>
      <c r="E36" s="92">
        <f t="shared" si="0"/>
        <v>10.703363914373089</v>
      </c>
      <c r="F36" s="161"/>
      <c r="G36" s="233"/>
      <c r="H36" s="236"/>
      <c r="I36"/>
      <c r="J36"/>
      <c r="K36"/>
    </row>
    <row r="37" spans="2:12" s="23" customFormat="1" ht="15.75" thickBot="1">
      <c r="B37" s="25" t="s">
        <v>55</v>
      </c>
      <c r="C37" s="87">
        <v>56</v>
      </c>
      <c r="D37" s="47">
        <v>5639</v>
      </c>
      <c r="E37" s="92">
        <f t="shared" si="0"/>
        <v>9.930838801205887</v>
      </c>
      <c r="F37" s="162"/>
      <c r="G37" s="234"/>
      <c r="H37" s="236"/>
      <c r="I37"/>
      <c r="J37"/>
      <c r="K37"/>
    </row>
    <row r="38" spans="2:12" s="23" customFormat="1" ht="15.75" thickBot="1">
      <c r="B38" s="27" t="s">
        <v>56</v>
      </c>
      <c r="C38" s="87">
        <v>65</v>
      </c>
      <c r="D38" s="47">
        <v>6557</v>
      </c>
      <c r="E38" s="92">
        <f t="shared" si="0"/>
        <v>9.913070001525087</v>
      </c>
      <c r="F38" s="160" t="s">
        <v>57</v>
      </c>
      <c r="G38" s="232"/>
      <c r="H38" s="236"/>
      <c r="I38"/>
      <c r="J38"/>
      <c r="K38"/>
    </row>
    <row r="39" spans="2:12" s="23" customFormat="1" ht="15.75" thickBot="1">
      <c r="B39" s="27" t="s">
        <v>58</v>
      </c>
      <c r="C39" s="87">
        <v>80</v>
      </c>
      <c r="D39" s="49">
        <v>7656</v>
      </c>
      <c r="E39" s="92">
        <f t="shared" si="0"/>
        <v>10.449320794148381</v>
      </c>
      <c r="F39" s="161"/>
      <c r="G39" s="233"/>
      <c r="H39" s="236"/>
      <c r="I39"/>
      <c r="J39"/>
      <c r="K39"/>
    </row>
    <row r="40" spans="2:12" ht="15.75" thickBot="1">
      <c r="B40" s="27" t="s">
        <v>59</v>
      </c>
      <c r="C40" s="68"/>
      <c r="D40" s="47"/>
      <c r="E40" s="88" t="e">
        <f>C40/D44</f>
        <v>#DIV/0!</v>
      </c>
      <c r="F40" s="162"/>
      <c r="G40" s="234"/>
      <c r="H40" s="236"/>
      <c r="I40" s="48"/>
    </row>
    <row r="41" spans="2:12" ht="15.75" thickBot="1">
      <c r="B41" s="27" t="s">
        <v>60</v>
      </c>
      <c r="C41" s="68"/>
      <c r="D41" s="47"/>
      <c r="E41" s="88" t="e">
        <f>C41/D44</f>
        <v>#DIV/0!</v>
      </c>
      <c r="F41" s="160" t="s">
        <v>61</v>
      </c>
      <c r="G41" s="235"/>
      <c r="H41" s="236"/>
      <c r="I41" s="48"/>
    </row>
    <row r="42" spans="2:12" ht="15.75" thickBot="1">
      <c r="B42" s="27" t="s">
        <v>62</v>
      </c>
      <c r="C42" s="68"/>
      <c r="D42" s="47"/>
      <c r="E42" s="88" t="e">
        <f>C42/D44</f>
        <v>#DIV/0!</v>
      </c>
      <c r="F42" s="161"/>
      <c r="G42" s="236"/>
      <c r="H42" s="236"/>
      <c r="I42" s="48"/>
      <c r="J42" s="51"/>
      <c r="K42" s="51"/>
    </row>
    <row r="43" spans="2:12" ht="15.75" thickBot="1">
      <c r="B43" s="29" t="s">
        <v>63</v>
      </c>
      <c r="C43" s="69"/>
      <c r="D43" s="47"/>
      <c r="E43" s="90" t="e">
        <f>C43/D44</f>
        <v>#DIV/0!</v>
      </c>
      <c r="F43" s="161"/>
      <c r="G43" s="236"/>
      <c r="H43" s="236"/>
      <c r="I43" s="48"/>
      <c r="J43" s="51"/>
      <c r="K43" s="51"/>
    </row>
    <row r="44" spans="2:12" ht="15.75" thickBot="1">
      <c r="B44" s="32" t="s">
        <v>64</v>
      </c>
      <c r="C44" s="33"/>
      <c r="D44" s="47"/>
      <c r="E44" s="91" t="e">
        <f>SUM(E32:E43)</f>
        <v>#DIV/0!</v>
      </c>
      <c r="F44" s="169"/>
      <c r="G44" s="237"/>
      <c r="H44" s="237"/>
      <c r="I44" s="48"/>
      <c r="K44" s="53"/>
      <c r="L44" s="54"/>
    </row>
    <row r="45" spans="2:12" ht="15.75" thickBot="1">
      <c r="B45" s="173" t="s">
        <v>65</v>
      </c>
      <c r="C45" s="174"/>
      <c r="D45" s="174"/>
      <c r="E45" s="175"/>
      <c r="F45" s="175"/>
      <c r="G45" s="175"/>
      <c r="H45" s="176"/>
      <c r="J45" s="54"/>
    </row>
    <row r="46" spans="2:12" ht="27.75" customHeight="1">
      <c r="B46" s="177"/>
      <c r="C46" s="178"/>
      <c r="D46" s="178"/>
      <c r="E46" s="178"/>
      <c r="F46" s="178"/>
      <c r="G46" s="178"/>
      <c r="H46" s="179"/>
      <c r="J46" s="54"/>
    </row>
    <row r="47" spans="2:12" ht="18.75" customHeight="1">
      <c r="B47" s="180"/>
      <c r="C47" s="181"/>
      <c r="D47" s="181"/>
      <c r="E47" s="181"/>
      <c r="F47" s="181"/>
      <c r="G47" s="181"/>
      <c r="H47" s="182"/>
    </row>
    <row r="48" spans="2:12" ht="20.25" customHeight="1">
      <c r="B48" s="180"/>
      <c r="C48" s="181"/>
      <c r="D48" s="181"/>
      <c r="E48" s="181"/>
      <c r="F48" s="181"/>
      <c r="G48" s="181"/>
      <c r="H48" s="182"/>
    </row>
    <row r="49" spans="2:8" ht="19.5" customHeight="1">
      <c r="B49" s="180"/>
      <c r="C49" s="181"/>
      <c r="D49" s="181"/>
      <c r="E49" s="181"/>
      <c r="F49" s="181"/>
      <c r="G49" s="181"/>
      <c r="H49" s="182"/>
    </row>
    <row r="50" spans="2:8" ht="14.25" customHeight="1">
      <c r="B50" s="180"/>
      <c r="C50" s="181"/>
      <c r="D50" s="181"/>
      <c r="E50" s="181"/>
      <c r="F50" s="181"/>
      <c r="G50" s="181"/>
      <c r="H50" s="182"/>
    </row>
    <row r="51" spans="2:8" ht="14.25" customHeight="1">
      <c r="B51" s="180"/>
      <c r="C51" s="181"/>
      <c r="D51" s="181"/>
      <c r="E51" s="181"/>
      <c r="F51" s="181"/>
      <c r="G51" s="181"/>
      <c r="H51" s="182"/>
    </row>
    <row r="52" spans="2:8" ht="11.25" customHeight="1">
      <c r="B52" s="180"/>
      <c r="C52" s="181"/>
      <c r="D52" s="181"/>
      <c r="E52" s="181"/>
      <c r="F52" s="181"/>
      <c r="G52" s="181"/>
      <c r="H52" s="182"/>
    </row>
    <row r="53" spans="2:8" ht="18" customHeight="1">
      <c r="B53" s="180"/>
      <c r="C53" s="181"/>
      <c r="D53" s="181"/>
      <c r="E53" s="181"/>
      <c r="F53" s="181"/>
      <c r="G53" s="181"/>
      <c r="H53" s="182"/>
    </row>
    <row r="54" spans="2:8" ht="25.5" customHeight="1">
      <c r="B54" s="180"/>
      <c r="C54" s="181"/>
      <c r="D54" s="181"/>
      <c r="E54" s="181"/>
      <c r="F54" s="181"/>
      <c r="G54" s="181"/>
      <c r="H54" s="182"/>
    </row>
    <row r="55" spans="2:8" ht="20.25" customHeight="1">
      <c r="B55" s="180"/>
      <c r="C55" s="181"/>
      <c r="D55" s="181"/>
      <c r="E55" s="181"/>
      <c r="F55" s="181"/>
      <c r="G55" s="181"/>
      <c r="H55" s="182"/>
    </row>
    <row r="56" spans="2:8" ht="24.75" customHeight="1" thickBot="1">
      <c r="B56" s="180"/>
      <c r="C56" s="181"/>
      <c r="D56" s="181"/>
      <c r="E56" s="181"/>
      <c r="F56" s="181"/>
      <c r="G56" s="181"/>
      <c r="H56" s="182"/>
    </row>
    <row r="57" spans="2:8" ht="15.75" thickBot="1">
      <c r="B57" s="183" t="s">
        <v>66</v>
      </c>
      <c r="C57" s="184"/>
      <c r="D57" s="184"/>
      <c r="E57" s="184"/>
      <c r="F57" s="184"/>
      <c r="G57" s="184"/>
      <c r="H57" s="185"/>
    </row>
    <row r="58" spans="2:8" ht="15" customHeight="1">
      <c r="B58" s="186" t="s">
        <v>67</v>
      </c>
      <c r="C58" s="194"/>
      <c r="D58" s="195"/>
      <c r="E58" s="195"/>
      <c r="F58" s="195"/>
      <c r="G58" s="195"/>
      <c r="H58" s="196"/>
    </row>
    <row r="59" spans="2:8" ht="15" thickBot="1">
      <c r="B59" s="187"/>
      <c r="C59" s="197"/>
      <c r="D59" s="198"/>
      <c r="E59" s="198"/>
      <c r="F59" s="198"/>
      <c r="G59" s="198"/>
      <c r="H59" s="199"/>
    </row>
    <row r="60" spans="2:8">
      <c r="B60" s="138" t="s">
        <v>68</v>
      </c>
      <c r="C60" s="194"/>
      <c r="D60" s="195"/>
      <c r="E60" s="195"/>
      <c r="F60" s="195"/>
      <c r="G60" s="195"/>
      <c r="H60" s="196"/>
    </row>
    <row r="61" spans="2:8" ht="15" thickBot="1">
      <c r="B61" s="140"/>
      <c r="C61" s="197"/>
      <c r="D61" s="198"/>
      <c r="E61" s="198"/>
      <c r="F61" s="198"/>
      <c r="G61" s="198"/>
      <c r="H61" s="199"/>
    </row>
    <row r="62" spans="2:8">
      <c r="B62" s="138" t="s">
        <v>69</v>
      </c>
      <c r="C62" s="194"/>
      <c r="D62" s="195"/>
      <c r="E62" s="195"/>
      <c r="F62" s="195"/>
      <c r="G62" s="195"/>
      <c r="H62" s="196"/>
    </row>
    <row r="63" spans="2:8" ht="15" thickBot="1">
      <c r="B63" s="140"/>
      <c r="C63" s="197"/>
      <c r="D63" s="198"/>
      <c r="E63" s="198"/>
      <c r="F63" s="198"/>
      <c r="G63" s="198"/>
      <c r="H63" s="199"/>
    </row>
    <row r="64" spans="2:8">
      <c r="B64" s="139" t="s">
        <v>70</v>
      </c>
      <c r="C64" s="194"/>
      <c r="D64" s="195"/>
      <c r="E64" s="195"/>
      <c r="F64" s="195"/>
      <c r="G64" s="195"/>
      <c r="H64" s="196"/>
    </row>
    <row r="65" spans="2:10" ht="15" thickBot="1">
      <c r="B65" s="140"/>
      <c r="C65" s="197"/>
      <c r="D65" s="198"/>
      <c r="E65" s="198"/>
      <c r="F65" s="198"/>
      <c r="G65" s="198"/>
      <c r="H65" s="199"/>
    </row>
    <row r="66" spans="2:10" ht="27" customHeight="1" thickBot="1">
      <c r="B66" s="36" t="s">
        <v>71</v>
      </c>
      <c r="C66" s="200" t="s">
        <v>137</v>
      </c>
      <c r="D66" s="201"/>
      <c r="E66" s="201"/>
      <c r="F66" s="201"/>
      <c r="G66" s="201"/>
      <c r="H66" s="202"/>
    </row>
    <row r="67" spans="2:10" ht="25.5" customHeight="1" thickBot="1">
      <c r="B67" s="36" t="s">
        <v>73</v>
      </c>
      <c r="C67" s="170"/>
      <c r="D67" s="171"/>
      <c r="E67" s="171"/>
      <c r="F67" s="171"/>
      <c r="G67" s="171"/>
      <c r="H67" s="172"/>
    </row>
    <row r="68" spans="2:10" ht="15" thickBot="1"/>
    <row r="69" spans="2:10">
      <c r="B69" s="203" t="s">
        <v>74</v>
      </c>
      <c r="C69" s="203" t="s">
        <v>75</v>
      </c>
      <c r="D69" s="252">
        <v>2020</v>
      </c>
      <c r="E69" s="252">
        <v>2021</v>
      </c>
      <c r="F69" s="252">
        <v>2022</v>
      </c>
      <c r="G69" s="252">
        <v>2023</v>
      </c>
      <c r="H69" s="252">
        <v>2024</v>
      </c>
    </row>
    <row r="70" spans="2:10" ht="15" thickBot="1">
      <c r="B70" s="204"/>
      <c r="C70" s="251"/>
      <c r="D70" s="256">
        <v>12.265555224769278</v>
      </c>
      <c r="E70" s="256">
        <v>13.202822672433417</v>
      </c>
      <c r="F70" s="256">
        <v>14.202220923436588</v>
      </c>
      <c r="G70" s="256">
        <v>12.671456564337035</v>
      </c>
      <c r="H70" s="256">
        <v>11.982744847419717</v>
      </c>
    </row>
    <row r="71" spans="2:10" ht="15" thickBot="1">
      <c r="B71" s="40" t="s">
        <v>76</v>
      </c>
      <c r="C71" s="205" t="s">
        <v>77</v>
      </c>
      <c r="D71" s="253"/>
      <c r="E71" s="253"/>
      <c r="F71" s="253"/>
      <c r="G71" s="254"/>
      <c r="H71" s="255" t="s">
        <v>139</v>
      </c>
    </row>
    <row r="72" spans="2:10" ht="15" thickBot="1">
      <c r="B72" s="40" t="s">
        <v>79</v>
      </c>
      <c r="C72" s="205" t="s">
        <v>80</v>
      </c>
      <c r="D72" s="206"/>
      <c r="E72" s="206"/>
      <c r="F72" s="206"/>
      <c r="G72" s="207"/>
      <c r="H72" s="41" t="s">
        <v>139</v>
      </c>
    </row>
    <row r="73" spans="2:10" ht="15" thickBot="1">
      <c r="B73" s="40" t="s">
        <v>81</v>
      </c>
      <c r="C73" s="205" t="s">
        <v>82</v>
      </c>
      <c r="D73" s="206"/>
      <c r="E73" s="206"/>
      <c r="F73" s="206"/>
      <c r="G73" s="207"/>
      <c r="H73" s="33"/>
    </row>
    <row r="76" spans="2:10" ht="45">
      <c r="B76" s="58" t="s">
        <v>156</v>
      </c>
      <c r="C76" s="86" t="s">
        <v>157</v>
      </c>
    </row>
    <row r="77" spans="2:10" ht="15">
      <c r="F77" s="250"/>
      <c r="G77" s="250"/>
      <c r="H77" s="250"/>
      <c r="I77" s="250"/>
      <c r="J77" s="250"/>
    </row>
  </sheetData>
  <mergeCells count="61">
    <mergeCell ref="C7:E7"/>
    <mergeCell ref="G7:H7"/>
    <mergeCell ref="B2:B5"/>
    <mergeCell ref="C2:G2"/>
    <mergeCell ref="C3:G3"/>
    <mergeCell ref="C4:G4"/>
    <mergeCell ref="C5:G5"/>
    <mergeCell ref="B8:B9"/>
    <mergeCell ref="C8:H9"/>
    <mergeCell ref="C10:H10"/>
    <mergeCell ref="B11:B20"/>
    <mergeCell ref="C11:E20"/>
    <mergeCell ref="F11:H11"/>
    <mergeCell ref="F12:H12"/>
    <mergeCell ref="F13:H13"/>
    <mergeCell ref="F14:H14"/>
    <mergeCell ref="F15:H15"/>
    <mergeCell ref="B28:B30"/>
    <mergeCell ref="E28:H28"/>
    <mergeCell ref="E29:H29"/>
    <mergeCell ref="E30:H30"/>
    <mergeCell ref="F16:H16"/>
    <mergeCell ref="F17:H17"/>
    <mergeCell ref="F18:H18"/>
    <mergeCell ref="F19:H19"/>
    <mergeCell ref="F20:H20"/>
    <mergeCell ref="C21:E21"/>
    <mergeCell ref="F21:H21"/>
    <mergeCell ref="C22:H23"/>
    <mergeCell ref="C24:H24"/>
    <mergeCell ref="C25:H25"/>
    <mergeCell ref="C26:H26"/>
    <mergeCell ref="B27:H27"/>
    <mergeCell ref="F31:G31"/>
    <mergeCell ref="F32:F34"/>
    <mergeCell ref="G32:G34"/>
    <mergeCell ref="H32:H44"/>
    <mergeCell ref="F35:F37"/>
    <mergeCell ref="G35:G37"/>
    <mergeCell ref="F38:F40"/>
    <mergeCell ref="G38:G40"/>
    <mergeCell ref="F41:F44"/>
    <mergeCell ref="G41:G44"/>
    <mergeCell ref="C67:H67"/>
    <mergeCell ref="B45:H45"/>
    <mergeCell ref="B46:H56"/>
    <mergeCell ref="B57:H57"/>
    <mergeCell ref="B58:B59"/>
    <mergeCell ref="C58:H59"/>
    <mergeCell ref="B60:B61"/>
    <mergeCell ref="C60:H61"/>
    <mergeCell ref="B62:B63"/>
    <mergeCell ref="C62:H63"/>
    <mergeCell ref="B64:B65"/>
    <mergeCell ref="C64:H65"/>
    <mergeCell ref="C66:H66"/>
    <mergeCell ref="B69:B70"/>
    <mergeCell ref="C69:C70"/>
    <mergeCell ref="C71:G71"/>
    <mergeCell ref="C72:G72"/>
    <mergeCell ref="C73:G73"/>
  </mergeCells>
  <conditionalFormatting sqref="G32:G34">
    <cfRule type="colorScale" priority="1">
      <colorScale>
        <cfvo type="num" val="0"/>
        <cfvo type="num" val="23.75"/>
        <cfvo type="num" val="100"/>
        <color rgb="FFFF0000"/>
        <color rgb="FFFFEB84"/>
        <color rgb="FF92D050"/>
      </colorScale>
    </cfRule>
    <cfRule type="colorScale" priority="2">
      <colorScale>
        <cfvo type="percent" val="23.75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48F775C-4039-4308-A395-170B4FB1962E}">
            <x14:iconSet custom="1">
              <x14:cfvo type="percent">
                <xm:f>0</xm:f>
              </x14:cfvo>
              <x14:cfvo type="num">
                <xm:f>95</xm:f>
              </x14:cfvo>
              <x14:cfvo type="num">
                <xm:f>95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H32:H44 E44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LETALIDAD POR DENGUE </vt:lpstr>
      <vt:lpstr>TASA DE INCIDENCIA HEPATITIS B </vt:lpstr>
      <vt:lpstr>TASA DE INCIDENCIA DE MALARIA- </vt:lpstr>
      <vt:lpstr>INCIDENCIA DE TUBERCULOSIS </vt:lpstr>
      <vt:lpstr>RAZON DE MORTALIDAD MATERNA</vt:lpstr>
      <vt:lpstr>TASA DE FECUNDIDAD  10-14 AÑOS </vt:lpstr>
      <vt:lpstr>TASA DE FECUNDIDAD DE 15-19 AÑO</vt:lpstr>
      <vt:lpstr>TASA DE MORTALIDAD MENORES 5AÑO</vt:lpstr>
      <vt:lpstr>TASA DE MORTALIDAD INFANTIL </vt:lpstr>
      <vt:lpstr>TASA DE MORTALIDAD NEONATAL </vt:lpstr>
      <vt:lpstr>TASA DE MORTALIDAD POR DNT &lt;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365</dc:creator>
  <cp:lastModifiedBy>COMPUTADOR</cp:lastModifiedBy>
  <dcterms:created xsi:type="dcterms:W3CDTF">2025-09-22T15:20:25Z</dcterms:created>
  <dcterms:modified xsi:type="dcterms:W3CDTF">2025-09-26T17:10:09Z</dcterms:modified>
</cp:coreProperties>
</file>